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трек\"/>
    </mc:Choice>
  </mc:AlternateContent>
  <xr:revisionPtr revIDLastSave="0" documentId="13_ncr:1_{FED36298-2B51-47B1-828B-6FAFB78F5D73}" xr6:coauthVersionLast="47" xr6:coauthVersionMax="47" xr10:uidLastSave="{00000000-0000-0000-0000-000000000000}"/>
  <bookViews>
    <workbookView xWindow="-108" yWindow="-108" windowWidth="23256" windowHeight="12456" tabRatio="789" xr2:uid="{00000000-000D-0000-FFFF-FFFF00000000}"/>
  </bookViews>
  <sheets>
    <sheet name="Гонка темпо" sheetId="91" r:id="rId1"/>
  </sheets>
  <definedNames>
    <definedName name="_xlnm.Print_Titles" localSheetId="0">'Гонка темпо'!$21:$21</definedName>
    <definedName name="_xlnm.Print_Area" localSheetId="0">'Гонка темпо'!$A$1:$AV$62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2" i="91" l="1"/>
  <c r="AP56" i="91"/>
  <c r="L56" i="91"/>
  <c r="F56" i="91"/>
  <c r="A56" i="91"/>
  <c r="H54" i="91"/>
  <c r="H53" i="91"/>
  <c r="H52" i="91"/>
  <c r="H51" i="91"/>
  <c r="AS24" i="91"/>
  <c r="AS25" i="91"/>
  <c r="AS26" i="91"/>
  <c r="AS27" i="91"/>
  <c r="AS28" i="91"/>
  <c r="AS29" i="91"/>
  <c r="AS30" i="91"/>
  <c r="AS23" i="91"/>
  <c r="L62" i="91" l="1"/>
  <c r="F62" i="91"/>
  <c r="AV54" i="91" l="1"/>
  <c r="AV53" i="91"/>
  <c r="AV52" i="91"/>
  <c r="AV51" i="91"/>
  <c r="AV50" i="91"/>
  <c r="AV49" i="91"/>
  <c r="AV48" i="91"/>
  <c r="H50" i="91" l="1"/>
  <c r="H49" i="91" s="1"/>
  <c r="AP62" i="91"/>
</calcChain>
</file>

<file path=xl/sharedStrings.xml><?xml version="1.0" encoding="utf-8"?>
<sst xmlns="http://schemas.openxmlformats.org/spreadsheetml/2006/main" count="138" uniqueCount="114">
  <si>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</si>
  <si>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</si>
  <si>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</si>
  <si>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</si>
  <si>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</si>
  <si>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</si>
  <si>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</si>
  <si>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</si>
  <si>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</si>
  <si>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</si>
  <si>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</si>
  <si>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</si>
  <si>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</si>
  <si>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</si>
  <si>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</si>
  <si>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</si>
  <si>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</si>
  <si>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</si>
  <si>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ИТОГОВЫЙ ПРОТОКОЛ</t>
  </si>
  <si>
    <t>Санкт-Петербург</t>
  </si>
  <si>
    <t>МС</t>
  </si>
  <si>
    <t>ВЫПОЛНЕНИЕ НТУ ЕВСК</t>
  </si>
  <si>
    <t>РЕЗУЛЬТАТ очки</t>
  </si>
  <si>
    <t>Доп. Инфо</t>
  </si>
  <si>
    <t>Заявлено</t>
  </si>
  <si>
    <t>Стартовало</t>
  </si>
  <si>
    <t>Финишировало</t>
  </si>
  <si>
    <t>Н. финишировало</t>
  </si>
  <si>
    <t>Н. стартовало</t>
  </si>
  <si>
    <t>ЗМС</t>
  </si>
  <si>
    <t>КМС</t>
  </si>
  <si>
    <t>Субъектов РФ</t>
  </si>
  <si>
    <t>Дисквалифицировано</t>
  </si>
  <si>
    <t>ДАТА РОЖД.</t>
  </si>
  <si>
    <t>1 СР</t>
  </si>
  <si>
    <t>Место на основном финише</t>
  </si>
  <si>
    <t>UCI ID</t>
  </si>
  <si>
    <t/>
  </si>
  <si>
    <t>2 СР</t>
  </si>
  <si>
    <t>3 СР</t>
  </si>
  <si>
    <t>ПЕРВЕНСТВО РОССИИ</t>
  </si>
  <si>
    <t>трек - омниум</t>
  </si>
  <si>
    <t>Юниоры 17-18 лет</t>
  </si>
  <si>
    <t>ДАТА ПРОВЕДЕНИЯ: 02 июня 2022 года</t>
  </si>
  <si>
    <t>№ ВРВС: 0080481611Я</t>
  </si>
  <si>
    <t>№ ЕКП 2022: 14998</t>
  </si>
  <si>
    <t>гонка темпо</t>
  </si>
  <si>
    <t>ПРЕМИЯ ЗА КРУГИ</t>
  </si>
  <si>
    <t>+ ЗА КРУГ</t>
  </si>
  <si>
    <t>- ЗА КРУГ</t>
  </si>
  <si>
    <t>Гончаров Владимир</t>
  </si>
  <si>
    <t>12.08.2005</t>
  </si>
  <si>
    <t>Бугаенко Виктор</t>
  </si>
  <si>
    <t>25.02.2004</t>
  </si>
  <si>
    <t>Казаков Даниил</t>
  </si>
  <si>
    <t>08.01.2005</t>
  </si>
  <si>
    <t>Савекин Илья</t>
  </si>
  <si>
    <t>17.05.2005</t>
  </si>
  <si>
    <t>Кузнецов Руслан</t>
  </si>
  <si>
    <t>14.03.2005</t>
  </si>
  <si>
    <t>Токарев Матвей</t>
  </si>
  <si>
    <t>21.04.2006</t>
  </si>
  <si>
    <t>Мишанков Максим</t>
  </si>
  <si>
    <t>01.07.2005</t>
  </si>
  <si>
    <t>Пурыгин Максим</t>
  </si>
  <si>
    <t>17.06.2005</t>
  </si>
  <si>
    <t>Голков Михаил</t>
  </si>
  <si>
    <t>01.02.2006</t>
  </si>
  <si>
    <t>Просандеев Ярослав</t>
  </si>
  <si>
    <t>10.03.2007</t>
  </si>
  <si>
    <t>Попов Максим</t>
  </si>
  <si>
    <t>18.02.2006</t>
  </si>
  <si>
    <t>Суятин Мирослав</t>
  </si>
  <si>
    <t>09.01.2006</t>
  </si>
  <si>
    <t>Демирчян Артак</t>
  </si>
  <si>
    <t>09.06.2007</t>
  </si>
  <si>
    <t>Попов Марк</t>
  </si>
  <si>
    <t>17.05.2007</t>
  </si>
  <si>
    <t>Гречишкин Вадим</t>
  </si>
  <si>
    <t>11.07.2007</t>
  </si>
  <si>
    <t>Азиза Али</t>
  </si>
  <si>
    <t>21.09.2007</t>
  </si>
  <si>
    <t>Марямидзе Степан</t>
  </si>
  <si>
    <t>31.05.2005</t>
  </si>
  <si>
    <t>Кузьменко Николай</t>
  </si>
  <si>
    <t>23.11.2005</t>
  </si>
  <si>
    <t>Блохин Кирилл</t>
  </si>
  <si>
    <t>09.06.2008</t>
  </si>
  <si>
    <t>Новолодский Ростислав</t>
  </si>
  <si>
    <t>18.05.2008</t>
  </si>
  <si>
    <t>Постарнак Михаил</t>
  </si>
  <si>
    <t>13.08.2004</t>
  </si>
  <si>
    <t>Скорняков Григорий</t>
  </si>
  <si>
    <t>13.11.2004</t>
  </si>
  <si>
    <t>Зараковский Даниил</t>
  </si>
  <si>
    <t>15.07.2004</t>
  </si>
  <si>
    <t>Соловьев Г.Н. (ВК, Санкт-петербург)</t>
  </si>
  <si>
    <t>Радчук А.С. (ВК, Санкт-Петербург)</t>
  </si>
  <si>
    <t>Михайлова И.Н. (ВК, Санкт-Петербург)</t>
  </si>
  <si>
    <t>НАЗВАНИЕ ТРАССЫ / РЕГ. НОМЕР: велотрек "Локосфинкс"</t>
  </si>
  <si>
    <t>Омская область</t>
  </si>
  <si>
    <t>Тульская область</t>
  </si>
  <si>
    <t>Санкт-Петербург, Ростовская область</t>
  </si>
  <si>
    <t>МЕСТО ПРОВЕДЕНИЯ: г. Санкт-Петербург</t>
  </si>
  <si>
    <t>Температура: +26</t>
  </si>
  <si>
    <t>Влажность: 58 %</t>
  </si>
  <si>
    <t>ОЧКИ НА ПРОМЕЖУТОЧНЫХ ФИНИШАХ</t>
  </si>
  <si>
    <t>снят</t>
  </si>
  <si>
    <t>дерево</t>
  </si>
  <si>
    <t>ПОКРЫТИЕ ТРЕКА:</t>
  </si>
  <si>
    <t>ДЛИНА ТРЕКА (м):</t>
  </si>
  <si>
    <t>ДИСТАНЦИЯ (км) / КРУГОВ</t>
  </si>
  <si>
    <t>НАЧАЛО ГОНКИ:</t>
  </si>
  <si>
    <t>ОКОНЧАНИЕ ГОНКИ: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</si>
</sst>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"/>
    <numFmt numFmtId="165" formatCode="h:mm:ss.00"/>
  </numFmts>
  <fonts count="1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3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2" fillId="0" borderId="0"/>
  </cellStyleXfs>
  <cellXfs count="52">
    <xf numFmtId="0" fontId="0" fillId="0" borderId="0" xfId="0"/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left" vertical="center"/>
    </xf>
    <xf numFmtId="14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14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right" vertical="center"/>
    </xf>
    <xf numFmtId="0" fontId="6" fillId="2" borderId="0" xfId="3" applyFont="1" applyFill="1" applyAlignment="1">
      <alignment horizontal="center" vertical="center" wrapText="1"/>
    </xf>
    <xf numFmtId="49" fontId="6" fillId="2" borderId="0" xfId="3" applyNumberFormat="1" applyFont="1" applyFill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8" fillId="3" borderId="0" xfId="3" applyFont="1" applyFill="1" applyAlignment="1">
      <alignment horizontal="center" vertical="center" wrapText="1"/>
    </xf>
    <xf numFmtId="0" fontId="16" fillId="0" borderId="0" xfId="8" applyFont="1" applyAlignment="1">
      <alignment vertical="center" wrapText="1"/>
    </xf>
    <xf numFmtId="14" fontId="16" fillId="0" borderId="0" xfId="9" applyNumberFormat="1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16" fillId="0" borderId="0" xfId="9" applyFont="1" applyAlignment="1">
      <alignment horizontal="center" vertical="center" wrapText="1"/>
    </xf>
    <xf numFmtId="1" fontId="16" fillId="0" borderId="0" xfId="9" applyNumberFormat="1" applyFont="1" applyAlignment="1">
      <alignment horizontal="center" vertical="center" wrapText="1"/>
    </xf>
    <xf numFmtId="14" fontId="8" fillId="0" borderId="0" xfId="0" applyNumberFormat="1" applyFont="1" applyAlignment="1">
      <alignment vertical="center"/>
    </xf>
    <xf numFmtId="0" fontId="6" fillId="2" borderId="0" xfId="0" applyFont="1" applyFill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14" fontId="17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49" fontId="17" fillId="0" borderId="0" xfId="0" applyNumberFormat="1" applyFont="1" applyAlignment="1">
      <alignment vertical="center"/>
    </xf>
    <xf numFmtId="49" fontId="17" fillId="0" borderId="0" xfId="2" applyNumberFormat="1" applyFont="1" applyAlignment="1">
      <alignment vertical="center"/>
    </xf>
    <xf numFmtId="9" fontId="17" fillId="0" borderId="0" xfId="0" applyNumberFormat="1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3" applyFont="1" applyFill="1" applyAlignment="1">
      <alignment horizontal="center" vertical="center" wrapText="1"/>
    </xf>
    <xf numFmtId="14" fontId="6" fillId="2" borderId="0" xfId="3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65" fontId="6" fillId="2" borderId="0" xfId="3" applyNumberFormat="1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</cellXfs>
  <cellStyles count="10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4" xfId="4" xr:uid="{00000000-0005-0000-0000-000006000000}"/>
    <cellStyle name="Обычный_ID4938_RS" xfId="8" xr:uid="{00000000-0005-0000-0000-000007000000}"/>
    <cellStyle name="Обычный_ID4938_RS_1" xfId="9" xr:uid="{00000000-0005-0000-0000-000008000000}"/>
    <cellStyle name="Обычный_Стартовый протокол Смирнов_20101106_Results" xfId="3" xr:uid="{00000000-0005-0000-0000-000009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76198</xdr:colOff>
      <xdr:row>0</xdr:row>
      <xdr:rowOff>32656</xdr:rowOff>
    </xdr:from>
    <xdr:to>
      <xdr:col>1</xdr:col>
      <xdr:colOff>408215</xdr:colOff>
      <xdr:row>3</xdr:row>
      <xdr:rowOff>108857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8" y="32656"/>
          <a:ext cx="794660" cy="824594"/>
        </a:xfrm>
        <a:prstGeom prst="rect">
          <a:avLst/>
        </a:prstGeom>
      </xdr:spPr>
    </xdr:pic>
    <xdr:clientData/>
  </xdr:twoCellAnchor>
  <xdr:twoCellAnchor editAs="oneCell">
    <xdr:from>
      <xdr:col>2</xdr:col>
      <xdr:colOff>389982</xdr:colOff>
      <xdr:row>0</xdr:row>
      <xdr:rowOff>57151</xdr:rowOff>
    </xdr:from>
    <xdr:to>
      <xdr:col>3</xdr:col>
      <xdr:colOff>703036</xdr:colOff>
      <xdr:row>3</xdr:row>
      <xdr:rowOff>81643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3303" y="57151"/>
          <a:ext cx="1147626" cy="772885"/>
        </a:xfrm>
        <a:prstGeom prst="rect">
          <a:avLst/>
        </a:prstGeom>
      </xdr:spPr>
    </xdr:pic>
    <xdr:clientData/>
  </xdr:twoCellAnchor>
  <xdr:oneCellAnchor>
    <xdr:from>
      <xdr:col>46</xdr:col>
      <xdr:colOff>693964</xdr:colOff>
      <xdr:row>0</xdr:row>
      <xdr:rowOff>81643</xdr:rowOff>
    </xdr:from>
    <xdr:ext cx="936560" cy="697974"/>
    <xdr:pic>
      <xdr:nvPicPr>
        <xdr:cNvPr id="8" name="Picture 5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505214" y="81643"/>
          <a:ext cx="936560" cy="69797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62"/>
  <sheetViews>
    <sheetView tabSelected="1" view="pageBreakPreview" topLeftCell="A10" zoomScale="90" zoomScaleNormal="90" zoomScaleSheetLayoutView="90" workbookViewId="0">
      <selection activeCell="G14" sqref="G14"/>
    </sheetView>
  </sheetViews>
  <sheetFormatPr defaultColWidth="9.109375" defaultRowHeight="13.8" x14ac:dyDescent="0.25"/>
  <cols>
    <col min="1" max="1" width="7" style="3" customWidth="1"/>
    <col min="2" max="2" width="7.88671875" style="4" customWidth="1"/>
    <col min="3" max="3" width="12.44140625" style="4" customWidth="1"/>
    <col min="4" max="4" width="18.88671875" style="3" customWidth="1"/>
    <col min="5" max="5" width="12.33203125" style="6" customWidth="1"/>
    <col min="6" max="6" width="8.88671875" style="3" customWidth="1"/>
    <col min="7" max="7" width="20.33203125" style="3" customWidth="1"/>
    <col min="8" max="33" width="3.109375" style="3" customWidth="1"/>
    <col min="34" max="35" width="4.109375" style="3" hidden="1" customWidth="1"/>
    <col min="36" max="41" width="3.109375" style="3" hidden="1" customWidth="1"/>
    <col min="42" max="42" width="10.6640625" style="3" customWidth="1"/>
    <col min="43" max="44" width="8.88671875" style="3" customWidth="1"/>
    <col min="45" max="45" width="10.33203125" style="3" customWidth="1"/>
    <col min="46" max="46" width="8" style="3" customWidth="1"/>
    <col min="47" max="47" width="13.109375" style="3" customWidth="1"/>
    <col min="48" max="48" width="14.33203125" style="3" customWidth="1"/>
    <col min="49" max="16384" width="9.109375" style="3"/>
  </cols>
  <sheetData>
    <row r="1" spans="1:48" s="1" customFormat="1" ht="23.25" customHeight="1" x14ac:dyDescent="0.2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</row>
    <row r="2" spans="1:48" s="1" customFormat="1" ht="11.25" customHeight="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</row>
    <row r="3" spans="1:48" s="1" customFormat="1" ht="23.25" customHeight="1" x14ac:dyDescent="0.25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</row>
    <row r="4" spans="1:48" s="1" customFormat="1" ht="13.5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</row>
    <row r="5" spans="1:48" s="1" customFormat="1" ht="9" customHeight="1" x14ac:dyDescent="0.25">
      <c r="A5" s="46" t="s">
        <v>37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</row>
    <row r="6" spans="1:48" s="2" customFormat="1" ht="20.25" customHeight="1" x14ac:dyDescent="0.25">
      <c r="A6" s="47" t="s">
        <v>40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</row>
    <row r="7" spans="1:48" s="1" customFormat="1" ht="18" customHeight="1" x14ac:dyDescent="0.25">
      <c r="A7" s="48" t="s">
        <v>13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</row>
    <row r="8" spans="1:48" s="1" customFormat="1" ht="3" customHeight="1" x14ac:dyDescent="0.25">
      <c r="A8" s="48" t="s">
        <v>37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</row>
    <row r="9" spans="1:48" s="1" customFormat="1" ht="24" customHeight="1" x14ac:dyDescent="0.25">
      <c r="A9" s="48" t="s">
        <v>18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</row>
    <row r="10" spans="1:48" s="1" customFormat="1" ht="18" customHeight="1" x14ac:dyDescent="0.25">
      <c r="A10" s="48" t="s">
        <v>41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</row>
    <row r="11" spans="1:48" s="1" customFormat="1" ht="19.5" customHeight="1" x14ac:dyDescent="0.25">
      <c r="A11" s="48" t="s">
        <v>42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</row>
    <row r="12" spans="1:48" s="1" customFormat="1" ht="22.5" customHeight="1" x14ac:dyDescent="0.25">
      <c r="A12" s="50" t="s">
        <v>46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</row>
    <row r="13" spans="1:48" x14ac:dyDescent="0.25">
      <c r="A13" s="3" t="s">
        <v>103</v>
      </c>
      <c r="D13" s="5"/>
      <c r="G13" s="7" t="s">
        <v>112</v>
      </c>
      <c r="AU13" s="8"/>
      <c r="AV13" s="8" t="s">
        <v>44</v>
      </c>
    </row>
    <row r="14" spans="1:48" x14ac:dyDescent="0.25">
      <c r="A14" s="7" t="s">
        <v>43</v>
      </c>
      <c r="D14" s="5"/>
      <c r="G14" s="7" t="s">
        <v>113</v>
      </c>
      <c r="AU14" s="8"/>
      <c r="AV14" s="8" t="s">
        <v>45</v>
      </c>
    </row>
    <row r="15" spans="1:48" x14ac:dyDescent="0.25">
      <c r="A15" s="39" t="s">
        <v>7</v>
      </c>
      <c r="B15" s="39"/>
      <c r="C15" s="39"/>
      <c r="D15" s="39"/>
      <c r="E15" s="39"/>
      <c r="F15" s="39"/>
      <c r="G15" s="49"/>
      <c r="H15" s="39" t="s">
        <v>1</v>
      </c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</row>
    <row r="16" spans="1:48" x14ac:dyDescent="0.25">
      <c r="A16" s="3" t="s">
        <v>14</v>
      </c>
      <c r="G16" s="29" t="s">
        <v>37</v>
      </c>
      <c r="H16" s="51" t="s">
        <v>99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</row>
    <row r="17" spans="1:48" x14ac:dyDescent="0.25">
      <c r="A17" s="3" t="s">
        <v>15</v>
      </c>
      <c r="E17" s="9"/>
      <c r="G17" s="29" t="s">
        <v>96</v>
      </c>
      <c r="H17" s="10" t="s">
        <v>109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2" t="s">
        <v>108</v>
      </c>
    </row>
    <row r="18" spans="1:48" x14ac:dyDescent="0.25">
      <c r="A18" s="3" t="s">
        <v>16</v>
      </c>
      <c r="D18" s="8"/>
      <c r="G18" s="29" t="s">
        <v>97</v>
      </c>
      <c r="H18" s="10" t="s">
        <v>110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9">
        <v>250</v>
      </c>
    </row>
    <row r="19" spans="1:48" x14ac:dyDescent="0.25">
      <c r="A19" s="3" t="s">
        <v>12</v>
      </c>
      <c r="D19" s="8"/>
      <c r="E19" s="9"/>
      <c r="G19" s="29" t="s">
        <v>98</v>
      </c>
      <c r="H19" s="43" t="s">
        <v>111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10"/>
      <c r="AQ19" s="10"/>
      <c r="AR19" s="10"/>
      <c r="AS19" s="11">
        <v>7.5</v>
      </c>
      <c r="AT19" s="10"/>
      <c r="AU19" s="10"/>
      <c r="AV19" s="19">
        <v>30</v>
      </c>
    </row>
    <row r="20" spans="1:48" ht="6.75" customHeight="1" x14ac:dyDescent="0.25"/>
    <row r="21" spans="1:48" ht="27" customHeight="1" x14ac:dyDescent="0.25">
      <c r="A21" s="39" t="s">
        <v>5</v>
      </c>
      <c r="B21" s="40" t="s">
        <v>9</v>
      </c>
      <c r="C21" s="40" t="s">
        <v>36</v>
      </c>
      <c r="D21" s="40" t="s">
        <v>2</v>
      </c>
      <c r="E21" s="41" t="s">
        <v>33</v>
      </c>
      <c r="F21" s="40" t="s">
        <v>6</v>
      </c>
      <c r="G21" s="40" t="s">
        <v>10</v>
      </c>
      <c r="H21" s="39" t="s">
        <v>106</v>
      </c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40" t="s">
        <v>35</v>
      </c>
      <c r="AQ21" s="45" t="s">
        <v>47</v>
      </c>
      <c r="AR21" s="45"/>
      <c r="AS21" s="40" t="s">
        <v>22</v>
      </c>
      <c r="AT21" s="40" t="s">
        <v>23</v>
      </c>
      <c r="AU21" s="42" t="s">
        <v>21</v>
      </c>
      <c r="AV21" s="42" t="s">
        <v>11</v>
      </c>
    </row>
    <row r="22" spans="1:48" ht="20.25" customHeight="1" x14ac:dyDescent="0.25">
      <c r="A22" s="39"/>
      <c r="B22" s="40"/>
      <c r="C22" s="40"/>
      <c r="D22" s="40"/>
      <c r="E22" s="41"/>
      <c r="F22" s="40"/>
      <c r="G22" s="40"/>
      <c r="H22" s="13">
        <v>1</v>
      </c>
      <c r="I22" s="13">
        <v>2</v>
      </c>
      <c r="J22" s="13">
        <v>3</v>
      </c>
      <c r="K22" s="13">
        <v>4</v>
      </c>
      <c r="L22" s="13">
        <v>5</v>
      </c>
      <c r="M22" s="13">
        <v>6</v>
      </c>
      <c r="N22" s="13">
        <v>7</v>
      </c>
      <c r="O22" s="13">
        <v>8</v>
      </c>
      <c r="P22" s="13">
        <v>9</v>
      </c>
      <c r="Q22" s="13">
        <v>10</v>
      </c>
      <c r="R22" s="13">
        <v>11</v>
      </c>
      <c r="S22" s="13">
        <v>12</v>
      </c>
      <c r="T22" s="13">
        <v>13</v>
      </c>
      <c r="U22" s="13">
        <v>14</v>
      </c>
      <c r="V22" s="13">
        <v>15</v>
      </c>
      <c r="W22" s="13">
        <v>16</v>
      </c>
      <c r="X22" s="13">
        <v>17</v>
      </c>
      <c r="Y22" s="13">
        <v>18</v>
      </c>
      <c r="Z22" s="13">
        <v>19</v>
      </c>
      <c r="AA22" s="13">
        <v>20</v>
      </c>
      <c r="AB22" s="13">
        <v>21</v>
      </c>
      <c r="AC22" s="13">
        <v>22</v>
      </c>
      <c r="AD22" s="13">
        <v>23</v>
      </c>
      <c r="AE22" s="13">
        <v>24</v>
      </c>
      <c r="AF22" s="13">
        <v>25</v>
      </c>
      <c r="AG22" s="13">
        <v>26</v>
      </c>
      <c r="AH22" s="13">
        <v>27</v>
      </c>
      <c r="AI22" s="13">
        <v>28</v>
      </c>
      <c r="AJ22" s="13">
        <v>29</v>
      </c>
      <c r="AK22" s="13">
        <v>30</v>
      </c>
      <c r="AL22" s="13">
        <v>31</v>
      </c>
      <c r="AM22" s="13">
        <v>32</v>
      </c>
      <c r="AN22" s="13">
        <v>33</v>
      </c>
      <c r="AO22" s="13">
        <v>34</v>
      </c>
      <c r="AP22" s="40"/>
      <c r="AQ22" s="14" t="s">
        <v>48</v>
      </c>
      <c r="AR22" s="14" t="s">
        <v>49</v>
      </c>
      <c r="AS22" s="40"/>
      <c r="AT22" s="40"/>
      <c r="AU22" s="42"/>
      <c r="AV22" s="42"/>
    </row>
    <row r="23" spans="1:48" s="15" customFormat="1" ht="30.75" customHeight="1" x14ac:dyDescent="0.25">
      <c r="A23" s="20">
        <v>1</v>
      </c>
      <c r="B23" s="16">
        <v>15</v>
      </c>
      <c r="C23" s="21">
        <v>10065490643</v>
      </c>
      <c r="D23" s="22" t="s">
        <v>94</v>
      </c>
      <c r="E23" s="23" t="s">
        <v>95</v>
      </c>
      <c r="F23" s="24"/>
      <c r="G23" s="25" t="s">
        <v>19</v>
      </c>
      <c r="H23" s="26"/>
      <c r="I23" s="26"/>
      <c r="J23" s="26"/>
      <c r="K23" s="26"/>
      <c r="L23" s="26"/>
      <c r="M23" s="26"/>
      <c r="N23" s="26">
        <v>1</v>
      </c>
      <c r="O23" s="26">
        <v>1</v>
      </c>
      <c r="P23" s="15">
        <v>1</v>
      </c>
      <c r="Y23" s="15">
        <v>1</v>
      </c>
      <c r="AA23" s="15">
        <v>1</v>
      </c>
      <c r="AC23" s="15">
        <v>1</v>
      </c>
      <c r="AD23" s="15">
        <v>1</v>
      </c>
      <c r="AP23" s="16">
        <v>4</v>
      </c>
      <c r="AQ23" s="16">
        <v>20</v>
      </c>
      <c r="AR23" s="26"/>
      <c r="AS23" s="26">
        <f>(SUM(H23,I23,J23,K23,L23,M23,N23,O23:AO23,AQ23))-AR23</f>
        <v>27</v>
      </c>
      <c r="AT23" s="26"/>
      <c r="AU23" s="16"/>
      <c r="AV23" s="16"/>
    </row>
    <row r="24" spans="1:48" s="15" customFormat="1" ht="30.75" customHeight="1" x14ac:dyDescent="0.25">
      <c r="A24" s="20">
        <v>2</v>
      </c>
      <c r="B24" s="16">
        <v>21</v>
      </c>
      <c r="C24" s="21">
        <v>10079259993</v>
      </c>
      <c r="D24" s="22" t="s">
        <v>50</v>
      </c>
      <c r="E24" s="23" t="s">
        <v>51</v>
      </c>
      <c r="F24" s="24"/>
      <c r="G24" s="25" t="s">
        <v>19</v>
      </c>
      <c r="H24" s="26">
        <v>1</v>
      </c>
      <c r="I24" s="26">
        <v>1</v>
      </c>
      <c r="J24" s="26"/>
      <c r="K24" s="26"/>
      <c r="L24" s="26"/>
      <c r="M24" s="26"/>
      <c r="N24" s="26"/>
      <c r="O24" s="26"/>
      <c r="T24" s="15">
        <v>1</v>
      </c>
      <c r="U24" s="15">
        <v>1</v>
      </c>
      <c r="V24" s="15">
        <v>1</v>
      </c>
      <c r="W24" s="15">
        <v>1</v>
      </c>
      <c r="AP24" s="16">
        <v>16</v>
      </c>
      <c r="AQ24" s="16">
        <v>20</v>
      </c>
      <c r="AR24" s="26"/>
      <c r="AS24" s="26">
        <f t="shared" ref="AS24:AS30" si="0">(SUM(H24,I24,J24,K24,L24,M24,N24,O24:AO24,AQ24))-AR24</f>
        <v>26</v>
      </c>
      <c r="AT24" s="26"/>
      <c r="AU24" s="16"/>
      <c r="AV24" s="16"/>
    </row>
    <row r="25" spans="1:48" s="15" customFormat="1" ht="30.75" customHeight="1" x14ac:dyDescent="0.25">
      <c r="A25" s="20">
        <v>3</v>
      </c>
      <c r="B25" s="16">
        <v>14</v>
      </c>
      <c r="C25" s="21">
        <v>10090937177</v>
      </c>
      <c r="D25" s="22" t="s">
        <v>90</v>
      </c>
      <c r="E25" s="23" t="s">
        <v>91</v>
      </c>
      <c r="F25" s="24"/>
      <c r="G25" s="25" t="s">
        <v>102</v>
      </c>
      <c r="H25" s="26"/>
      <c r="I25" s="26"/>
      <c r="J25" s="26"/>
      <c r="K25" s="26"/>
      <c r="L25" s="26"/>
      <c r="M25" s="26"/>
      <c r="N25" s="26"/>
      <c r="O25" s="26"/>
      <c r="Q25" s="15">
        <v>1</v>
      </c>
      <c r="AE25" s="15">
        <v>1</v>
      </c>
      <c r="AF25" s="15">
        <v>1</v>
      </c>
      <c r="AG25" s="15">
        <v>1</v>
      </c>
      <c r="AP25" s="16">
        <v>1</v>
      </c>
      <c r="AQ25" s="16">
        <v>20</v>
      </c>
      <c r="AR25" s="26"/>
      <c r="AS25" s="26">
        <f t="shared" si="0"/>
        <v>24</v>
      </c>
      <c r="AT25" s="26"/>
      <c r="AU25" s="16"/>
      <c r="AV25" s="16"/>
    </row>
    <row r="26" spans="1:48" s="15" customFormat="1" ht="30.75" customHeight="1" x14ac:dyDescent="0.25">
      <c r="A26" s="20">
        <v>4</v>
      </c>
      <c r="B26" s="16">
        <v>16</v>
      </c>
      <c r="C26" s="21">
        <v>10065490441</v>
      </c>
      <c r="D26" s="22" t="s">
        <v>92</v>
      </c>
      <c r="E26" s="23" t="s">
        <v>93</v>
      </c>
      <c r="F26" s="24"/>
      <c r="G26" s="25" t="s">
        <v>19</v>
      </c>
      <c r="H26" s="26"/>
      <c r="I26" s="26"/>
      <c r="J26" s="26"/>
      <c r="K26" s="26"/>
      <c r="L26" s="26"/>
      <c r="M26" s="26"/>
      <c r="N26" s="26"/>
      <c r="O26" s="26"/>
      <c r="R26" s="15">
        <v>1</v>
      </c>
      <c r="S26" s="15">
        <v>1</v>
      </c>
      <c r="Z26" s="15">
        <v>1</v>
      </c>
      <c r="AB26" s="15">
        <v>1</v>
      </c>
      <c r="AP26" s="16">
        <v>9</v>
      </c>
      <c r="AQ26" s="16">
        <v>20</v>
      </c>
      <c r="AR26" s="26"/>
      <c r="AS26" s="26">
        <f t="shared" si="0"/>
        <v>24</v>
      </c>
      <c r="AT26" s="26"/>
      <c r="AU26" s="16"/>
      <c r="AV26" s="16"/>
    </row>
    <row r="27" spans="1:48" s="15" customFormat="1" ht="30.75" customHeight="1" x14ac:dyDescent="0.25">
      <c r="A27" s="20">
        <v>5</v>
      </c>
      <c r="B27" s="16">
        <v>22</v>
      </c>
      <c r="C27" s="21">
        <v>10075644826</v>
      </c>
      <c r="D27" s="22" t="s">
        <v>52</v>
      </c>
      <c r="E27" s="23" t="s">
        <v>53</v>
      </c>
      <c r="F27" s="24"/>
      <c r="G27" s="25" t="s">
        <v>19</v>
      </c>
      <c r="H27" s="26"/>
      <c r="I27" s="26"/>
      <c r="J27" s="26"/>
      <c r="K27" s="26">
        <v>1</v>
      </c>
      <c r="L27" s="26"/>
      <c r="M27" s="26"/>
      <c r="N27" s="26"/>
      <c r="O27" s="26"/>
      <c r="X27" s="15">
        <v>1</v>
      </c>
      <c r="AP27" s="16">
        <v>15</v>
      </c>
      <c r="AQ27" s="16">
        <v>20</v>
      </c>
      <c r="AR27" s="26"/>
      <c r="AS27" s="26">
        <f t="shared" si="0"/>
        <v>22</v>
      </c>
      <c r="AT27" s="26"/>
      <c r="AU27" s="16"/>
      <c r="AV27" s="16"/>
    </row>
    <row r="28" spans="1:48" s="15" customFormat="1" ht="30.75" customHeight="1" x14ac:dyDescent="0.25">
      <c r="A28" s="20">
        <v>6</v>
      </c>
      <c r="B28" s="16">
        <v>19</v>
      </c>
      <c r="C28" s="21">
        <v>10097338571</v>
      </c>
      <c r="D28" s="22" t="s">
        <v>58</v>
      </c>
      <c r="E28" s="23" t="s">
        <v>59</v>
      </c>
      <c r="F28" s="24"/>
      <c r="G28" s="25" t="s">
        <v>19</v>
      </c>
      <c r="H28" s="26"/>
      <c r="I28" s="26"/>
      <c r="J28" s="26"/>
      <c r="K28" s="26"/>
      <c r="L28" s="26">
        <v>1</v>
      </c>
      <c r="M28" s="26"/>
      <c r="N28" s="26"/>
      <c r="O28" s="26"/>
      <c r="AP28" s="16">
        <v>8</v>
      </c>
      <c r="AQ28" s="16">
        <v>20</v>
      </c>
      <c r="AR28" s="26"/>
      <c r="AS28" s="26">
        <f t="shared" si="0"/>
        <v>21</v>
      </c>
      <c r="AT28" s="26"/>
      <c r="AU28" s="16"/>
      <c r="AV28" s="16"/>
    </row>
    <row r="29" spans="1:48" s="15" customFormat="1" ht="30.75" customHeight="1" x14ac:dyDescent="0.25">
      <c r="A29" s="20">
        <v>7</v>
      </c>
      <c r="B29" s="16">
        <v>20</v>
      </c>
      <c r="C29" s="21">
        <v>10097338672</v>
      </c>
      <c r="D29" s="22" t="s">
        <v>54</v>
      </c>
      <c r="E29" s="23" t="s">
        <v>55</v>
      </c>
      <c r="F29" s="24"/>
      <c r="G29" s="25" t="s">
        <v>19</v>
      </c>
      <c r="H29" s="16"/>
      <c r="I29" s="16"/>
      <c r="J29" s="16">
        <v>1</v>
      </c>
      <c r="K29" s="16"/>
      <c r="L29" s="16"/>
      <c r="M29" s="16"/>
      <c r="N29" s="16"/>
      <c r="O29" s="16"/>
      <c r="AP29" s="16">
        <v>10</v>
      </c>
      <c r="AQ29" s="16">
        <v>20</v>
      </c>
      <c r="AR29" s="16"/>
      <c r="AS29" s="26">
        <f t="shared" si="0"/>
        <v>21</v>
      </c>
      <c r="AT29" s="26"/>
      <c r="AU29" s="16"/>
      <c r="AV29" s="16"/>
    </row>
    <row r="30" spans="1:48" s="15" customFormat="1" ht="30.75" customHeight="1" x14ac:dyDescent="0.25">
      <c r="A30" s="20">
        <v>8</v>
      </c>
      <c r="B30" s="16">
        <v>18</v>
      </c>
      <c r="C30" s="21">
        <v>10090936672</v>
      </c>
      <c r="D30" s="22" t="s">
        <v>56</v>
      </c>
      <c r="E30" s="23" t="s">
        <v>57</v>
      </c>
      <c r="F30" s="24"/>
      <c r="G30" s="25" t="s">
        <v>19</v>
      </c>
      <c r="H30" s="26"/>
      <c r="I30" s="26"/>
      <c r="J30" s="26"/>
      <c r="K30" s="26"/>
      <c r="L30" s="26"/>
      <c r="M30" s="26">
        <v>1</v>
      </c>
      <c r="N30" s="26"/>
      <c r="O30" s="26"/>
      <c r="AP30" s="16">
        <v>13</v>
      </c>
      <c r="AQ30" s="16">
        <v>20</v>
      </c>
      <c r="AR30" s="26"/>
      <c r="AS30" s="26">
        <f t="shared" si="0"/>
        <v>21</v>
      </c>
      <c r="AT30" s="26"/>
      <c r="AU30" s="16"/>
      <c r="AV30" s="16"/>
    </row>
    <row r="31" spans="1:48" s="15" customFormat="1" ht="30.75" customHeight="1" x14ac:dyDescent="0.25">
      <c r="A31" s="20">
        <v>9</v>
      </c>
      <c r="B31" s="16">
        <v>192</v>
      </c>
      <c r="C31" s="21">
        <v>10081650136</v>
      </c>
      <c r="D31" s="22" t="s">
        <v>64</v>
      </c>
      <c r="E31" s="23" t="s">
        <v>65</v>
      </c>
      <c r="F31" s="24"/>
      <c r="G31" s="25" t="s">
        <v>100</v>
      </c>
      <c r="H31" s="26"/>
      <c r="I31" s="26"/>
      <c r="J31" s="26"/>
      <c r="K31" s="26"/>
      <c r="L31" s="26"/>
      <c r="M31" s="26"/>
      <c r="N31" s="26"/>
      <c r="O31" s="26"/>
      <c r="AP31" s="16">
        <v>2</v>
      </c>
      <c r="AQ31" s="16"/>
      <c r="AR31" s="26"/>
      <c r="AS31" s="26"/>
      <c r="AT31" s="26"/>
      <c r="AU31" s="16"/>
      <c r="AV31" s="16"/>
    </row>
    <row r="32" spans="1:48" s="15" customFormat="1" ht="30.75" customHeight="1" x14ac:dyDescent="0.25">
      <c r="A32" s="20">
        <v>10</v>
      </c>
      <c r="B32" s="16">
        <v>52</v>
      </c>
      <c r="C32" s="21">
        <v>10120261287</v>
      </c>
      <c r="D32" s="22" t="s">
        <v>68</v>
      </c>
      <c r="E32" s="23" t="s">
        <v>69</v>
      </c>
      <c r="F32" s="24"/>
      <c r="G32" s="25" t="s">
        <v>19</v>
      </c>
      <c r="H32" s="26"/>
      <c r="I32" s="26"/>
      <c r="J32" s="26"/>
      <c r="K32" s="26"/>
      <c r="L32" s="26"/>
      <c r="M32" s="26"/>
      <c r="N32" s="26"/>
      <c r="O32" s="26"/>
      <c r="AP32" s="16">
        <v>3</v>
      </c>
      <c r="AQ32" s="16"/>
      <c r="AR32" s="26"/>
      <c r="AS32" s="26"/>
      <c r="AT32" s="26"/>
      <c r="AU32" s="16"/>
      <c r="AV32" s="16"/>
    </row>
    <row r="33" spans="1:48" s="15" customFormat="1" ht="30.75" customHeight="1" x14ac:dyDescent="0.25">
      <c r="A33" s="20">
        <v>11</v>
      </c>
      <c r="B33" s="16">
        <v>179</v>
      </c>
      <c r="C33" s="21">
        <v>10083179100</v>
      </c>
      <c r="D33" s="22" t="s">
        <v>62</v>
      </c>
      <c r="E33" s="23" t="s">
        <v>63</v>
      </c>
      <c r="F33" s="24"/>
      <c r="G33" s="25" t="s">
        <v>19</v>
      </c>
      <c r="H33" s="26"/>
      <c r="I33" s="26"/>
      <c r="J33" s="26"/>
      <c r="K33" s="26"/>
      <c r="L33" s="26"/>
      <c r="M33" s="26"/>
      <c r="N33" s="26"/>
      <c r="O33" s="26"/>
      <c r="AP33" s="16">
        <v>5</v>
      </c>
      <c r="AQ33" s="16"/>
      <c r="AR33" s="26"/>
      <c r="AS33" s="26"/>
      <c r="AT33" s="26"/>
      <c r="AU33" s="16"/>
      <c r="AV33" s="16"/>
    </row>
    <row r="34" spans="1:48" s="15" customFormat="1" ht="30.75" customHeight="1" x14ac:dyDescent="0.25">
      <c r="A34" s="20">
        <v>12</v>
      </c>
      <c r="B34" s="16">
        <v>48</v>
      </c>
      <c r="C34" s="21">
        <v>10091544742</v>
      </c>
      <c r="D34" s="22" t="s">
        <v>80</v>
      </c>
      <c r="E34" s="23" t="s">
        <v>81</v>
      </c>
      <c r="F34" s="24"/>
      <c r="G34" s="25" t="s">
        <v>19</v>
      </c>
      <c r="H34" s="26"/>
      <c r="I34" s="26"/>
      <c r="J34" s="26"/>
      <c r="K34" s="26"/>
      <c r="L34" s="26"/>
      <c r="M34" s="26"/>
      <c r="N34" s="26"/>
      <c r="O34" s="26"/>
      <c r="AP34" s="16">
        <v>6</v>
      </c>
      <c r="AQ34" s="16"/>
      <c r="AR34" s="26"/>
      <c r="AS34" s="26"/>
      <c r="AT34" s="26"/>
      <c r="AU34" s="16"/>
      <c r="AV34" s="16"/>
    </row>
    <row r="35" spans="1:48" s="15" customFormat="1" ht="30.75" customHeight="1" x14ac:dyDescent="0.25">
      <c r="A35" s="20">
        <v>13</v>
      </c>
      <c r="B35" s="16">
        <v>183</v>
      </c>
      <c r="C35" s="21">
        <v>10110374361</v>
      </c>
      <c r="D35" s="22" t="s">
        <v>66</v>
      </c>
      <c r="E35" s="23" t="s">
        <v>67</v>
      </c>
      <c r="F35" s="24"/>
      <c r="G35" s="25" t="s">
        <v>19</v>
      </c>
      <c r="H35" s="26"/>
      <c r="I35" s="26"/>
      <c r="J35" s="26"/>
      <c r="K35" s="26"/>
      <c r="L35" s="26"/>
      <c r="M35" s="26"/>
      <c r="N35" s="26"/>
      <c r="O35" s="26"/>
      <c r="AP35" s="16">
        <v>7</v>
      </c>
      <c r="AQ35" s="16"/>
      <c r="AR35" s="26"/>
      <c r="AS35" s="26"/>
      <c r="AT35" s="26"/>
      <c r="AU35" s="16"/>
      <c r="AV35" s="16"/>
    </row>
    <row r="36" spans="1:48" s="15" customFormat="1" ht="30.75" customHeight="1" x14ac:dyDescent="0.25">
      <c r="A36" s="20">
        <v>14</v>
      </c>
      <c r="B36" s="16">
        <v>45</v>
      </c>
      <c r="C36" s="21">
        <v>10092621745</v>
      </c>
      <c r="D36" s="22" t="s">
        <v>60</v>
      </c>
      <c r="E36" s="23" t="s">
        <v>61</v>
      </c>
      <c r="F36" s="24"/>
      <c r="G36" s="25" t="s">
        <v>19</v>
      </c>
      <c r="H36" s="26"/>
      <c r="I36" s="26"/>
      <c r="J36" s="26"/>
      <c r="K36" s="26"/>
      <c r="L36" s="26"/>
      <c r="M36" s="26"/>
      <c r="N36" s="26"/>
      <c r="O36" s="26"/>
      <c r="AP36" s="16">
        <v>11</v>
      </c>
      <c r="AQ36" s="16"/>
      <c r="AR36" s="26"/>
      <c r="AS36" s="26"/>
      <c r="AT36" s="26"/>
      <c r="AU36" s="16"/>
      <c r="AV36" s="16"/>
    </row>
    <row r="37" spans="1:48" s="15" customFormat="1" ht="30.75" customHeight="1" x14ac:dyDescent="0.25">
      <c r="A37" s="20">
        <v>15</v>
      </c>
      <c r="B37" s="16">
        <v>114</v>
      </c>
      <c r="C37" s="21">
        <v>10104123420</v>
      </c>
      <c r="D37" s="22" t="s">
        <v>72</v>
      </c>
      <c r="E37" s="23" t="s">
        <v>73</v>
      </c>
      <c r="F37" s="24"/>
      <c r="G37" s="25" t="s">
        <v>101</v>
      </c>
      <c r="H37" s="26"/>
      <c r="I37" s="26"/>
      <c r="J37" s="26"/>
      <c r="K37" s="26"/>
      <c r="L37" s="26"/>
      <c r="M37" s="26"/>
      <c r="N37" s="26"/>
      <c r="O37" s="26"/>
      <c r="AP37" s="16">
        <v>12</v>
      </c>
      <c r="AQ37" s="16"/>
      <c r="AR37" s="26"/>
      <c r="AS37" s="26"/>
      <c r="AT37" s="26"/>
      <c r="AU37" s="16"/>
      <c r="AV37" s="16"/>
    </row>
    <row r="38" spans="1:48" s="15" customFormat="1" ht="30.75" customHeight="1" x14ac:dyDescent="0.25">
      <c r="A38" s="20">
        <v>16</v>
      </c>
      <c r="B38" s="16">
        <v>49</v>
      </c>
      <c r="C38" s="21">
        <v>10111625257</v>
      </c>
      <c r="D38" s="22" t="s">
        <v>76</v>
      </c>
      <c r="E38" s="23" t="s">
        <v>77</v>
      </c>
      <c r="F38" s="24"/>
      <c r="G38" s="25" t="s">
        <v>19</v>
      </c>
      <c r="H38" s="26"/>
      <c r="I38" s="26"/>
      <c r="J38" s="26"/>
      <c r="K38" s="26"/>
      <c r="L38" s="26"/>
      <c r="M38" s="26"/>
      <c r="N38" s="26"/>
      <c r="O38" s="26"/>
      <c r="AP38" s="16">
        <v>14</v>
      </c>
      <c r="AQ38" s="16"/>
      <c r="AR38" s="26"/>
      <c r="AS38" s="26"/>
      <c r="AT38" s="26"/>
      <c r="AU38" s="16"/>
      <c r="AV38" s="16"/>
    </row>
    <row r="39" spans="1:48" s="15" customFormat="1" ht="30.75" customHeight="1" x14ac:dyDescent="0.25">
      <c r="A39" s="20">
        <v>17</v>
      </c>
      <c r="B39" s="16">
        <v>53</v>
      </c>
      <c r="C39" s="21">
        <v>10120261186</v>
      </c>
      <c r="D39" s="22" t="s">
        <v>78</v>
      </c>
      <c r="E39" s="23" t="s">
        <v>79</v>
      </c>
      <c r="F39" s="24"/>
      <c r="G39" s="25" t="s">
        <v>19</v>
      </c>
      <c r="H39" s="26"/>
      <c r="I39" s="26"/>
      <c r="J39" s="26"/>
      <c r="K39" s="26"/>
      <c r="L39" s="26"/>
      <c r="M39" s="26"/>
      <c r="N39" s="26"/>
      <c r="O39" s="26"/>
      <c r="AP39" s="16">
        <v>17</v>
      </c>
      <c r="AQ39" s="16"/>
      <c r="AR39" s="26"/>
      <c r="AS39" s="26"/>
      <c r="AT39" s="26"/>
      <c r="AU39" s="16"/>
      <c r="AV39" s="16"/>
    </row>
    <row r="40" spans="1:48" s="15" customFormat="1" ht="30.75" customHeight="1" x14ac:dyDescent="0.25">
      <c r="A40" s="20">
        <v>18</v>
      </c>
      <c r="B40" s="16">
        <v>47</v>
      </c>
      <c r="C40" s="21">
        <v>10095277121</v>
      </c>
      <c r="D40" s="22" t="s">
        <v>70</v>
      </c>
      <c r="E40" s="23" t="s">
        <v>71</v>
      </c>
      <c r="F40" s="24"/>
      <c r="G40" s="25" t="s">
        <v>19</v>
      </c>
      <c r="H40" s="26"/>
      <c r="I40" s="26"/>
      <c r="J40" s="26"/>
      <c r="K40" s="26"/>
      <c r="L40" s="26"/>
      <c r="M40" s="26"/>
      <c r="N40" s="26"/>
      <c r="O40" s="26"/>
      <c r="AP40" s="16">
        <v>18</v>
      </c>
      <c r="AQ40" s="16"/>
      <c r="AR40" s="26"/>
      <c r="AS40" s="26"/>
      <c r="AT40" s="26"/>
      <c r="AU40" s="16"/>
      <c r="AV40" s="16"/>
    </row>
    <row r="41" spans="1:48" s="15" customFormat="1" ht="30.75" customHeight="1" x14ac:dyDescent="0.25">
      <c r="A41" s="20">
        <v>19</v>
      </c>
      <c r="B41" s="16">
        <v>51</v>
      </c>
      <c r="C41" s="21">
        <v>10111627378</v>
      </c>
      <c r="D41" s="22" t="s">
        <v>74</v>
      </c>
      <c r="E41" s="23" t="s">
        <v>75</v>
      </c>
      <c r="F41" s="24"/>
      <c r="G41" s="25" t="s">
        <v>19</v>
      </c>
      <c r="H41" s="26"/>
      <c r="I41" s="26"/>
      <c r="J41" s="26"/>
      <c r="K41" s="26"/>
      <c r="L41" s="26"/>
      <c r="M41" s="26"/>
      <c r="N41" s="26"/>
      <c r="O41" s="26"/>
      <c r="AP41" s="16">
        <v>19</v>
      </c>
      <c r="AQ41" s="16"/>
      <c r="AR41" s="26"/>
      <c r="AS41" s="26"/>
      <c r="AT41" s="26"/>
      <c r="AU41" s="16"/>
      <c r="AV41" s="16"/>
    </row>
    <row r="42" spans="1:48" s="15" customFormat="1" ht="30.75" customHeight="1" x14ac:dyDescent="0.25">
      <c r="A42" s="20">
        <v>20</v>
      </c>
      <c r="B42" s="16">
        <v>43</v>
      </c>
      <c r="C42" s="21">
        <v>10125311654</v>
      </c>
      <c r="D42" s="22" t="s">
        <v>88</v>
      </c>
      <c r="E42" s="23" t="s">
        <v>89</v>
      </c>
      <c r="F42" s="24"/>
      <c r="G42" s="25" t="s">
        <v>19</v>
      </c>
      <c r="H42" s="26"/>
      <c r="I42" s="26"/>
      <c r="J42" s="26"/>
      <c r="K42" s="26"/>
      <c r="L42" s="26"/>
      <c r="M42" s="26"/>
      <c r="N42" s="26"/>
      <c r="O42" s="26"/>
      <c r="AP42" s="16"/>
      <c r="AQ42" s="16"/>
      <c r="AR42" s="26"/>
      <c r="AS42" s="26"/>
      <c r="AT42" s="26"/>
      <c r="AU42" s="16"/>
      <c r="AV42" s="16" t="s">
        <v>107</v>
      </c>
    </row>
    <row r="43" spans="1:48" s="15" customFormat="1" ht="30.75" customHeight="1" x14ac:dyDescent="0.25">
      <c r="A43" s="20">
        <v>21</v>
      </c>
      <c r="B43" s="16">
        <v>190</v>
      </c>
      <c r="C43" s="21">
        <v>10091972047</v>
      </c>
      <c r="D43" s="22" t="s">
        <v>84</v>
      </c>
      <c r="E43" s="23" t="s">
        <v>85</v>
      </c>
      <c r="F43" s="24"/>
      <c r="G43" s="25" t="s">
        <v>100</v>
      </c>
      <c r="H43" s="26"/>
      <c r="I43" s="26"/>
      <c r="J43" s="26"/>
      <c r="K43" s="26"/>
      <c r="L43" s="26"/>
      <c r="M43" s="26"/>
      <c r="N43" s="26"/>
      <c r="O43" s="26"/>
      <c r="AP43" s="16"/>
      <c r="AQ43" s="16"/>
      <c r="AR43" s="26"/>
      <c r="AS43" s="26"/>
      <c r="AT43" s="26"/>
      <c r="AU43" s="16"/>
      <c r="AV43" s="16" t="s">
        <v>107</v>
      </c>
    </row>
    <row r="44" spans="1:48" s="15" customFormat="1" ht="30.75" customHeight="1" x14ac:dyDescent="0.25">
      <c r="A44" s="20">
        <v>22</v>
      </c>
      <c r="B44" s="16">
        <v>115</v>
      </c>
      <c r="C44" s="21">
        <v>10093556278</v>
      </c>
      <c r="D44" s="22" t="s">
        <v>82</v>
      </c>
      <c r="E44" s="23" t="s">
        <v>83</v>
      </c>
      <c r="F44" s="24"/>
      <c r="G44" s="25" t="s">
        <v>101</v>
      </c>
      <c r="H44" s="26"/>
      <c r="I44" s="26"/>
      <c r="J44" s="26"/>
      <c r="K44" s="26"/>
      <c r="L44" s="26"/>
      <c r="M44" s="26"/>
      <c r="N44" s="26"/>
      <c r="O44" s="26"/>
      <c r="AP44" s="16"/>
      <c r="AQ44" s="16"/>
      <c r="AR44" s="26"/>
      <c r="AS44" s="26"/>
      <c r="AT44" s="26"/>
      <c r="AU44" s="16"/>
      <c r="AV44" s="16" t="s">
        <v>107</v>
      </c>
    </row>
    <row r="45" spans="1:48" s="15" customFormat="1" ht="20.25" customHeight="1" x14ac:dyDescent="0.25">
      <c r="A45" s="20">
        <v>23</v>
      </c>
      <c r="B45" s="16">
        <v>44</v>
      </c>
      <c r="C45" s="16">
        <v>10115493638</v>
      </c>
      <c r="D45" s="15" t="s">
        <v>86</v>
      </c>
      <c r="E45" s="27" t="s">
        <v>87</v>
      </c>
      <c r="G45" s="16" t="s">
        <v>19</v>
      </c>
      <c r="AV45" s="16" t="s">
        <v>107</v>
      </c>
    </row>
    <row r="46" spans="1:48" s="15" customFormat="1" ht="10.5" customHeight="1" x14ac:dyDescent="0.25">
      <c r="A46" s="20"/>
      <c r="B46" s="16"/>
      <c r="C46" s="16"/>
      <c r="E46" s="27"/>
    </row>
    <row r="47" spans="1:48" x14ac:dyDescent="0.25">
      <c r="A47" s="39" t="s">
        <v>3</v>
      </c>
      <c r="B47" s="39"/>
      <c r="C47" s="39"/>
      <c r="D47" s="39"/>
      <c r="E47" s="28"/>
      <c r="F47" s="28"/>
      <c r="G47" s="39" t="s">
        <v>4</v>
      </c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</row>
    <row r="48" spans="1:48" s="30" customFormat="1" ht="12" x14ac:dyDescent="0.25">
      <c r="A48" s="30" t="s">
        <v>104</v>
      </c>
      <c r="B48" s="31"/>
      <c r="C48" s="32"/>
      <c r="D48" s="31"/>
      <c r="E48" s="33"/>
      <c r="F48" s="31"/>
      <c r="G48" s="34" t="s">
        <v>31</v>
      </c>
      <c r="H48" s="35">
        <v>3</v>
      </c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Q48" s="34"/>
      <c r="AR48" s="34"/>
      <c r="AT48" s="36"/>
      <c r="AU48" s="37" t="s">
        <v>29</v>
      </c>
      <c r="AV48" s="35">
        <f>COUNTIF(F23:F44,"ЗМС")</f>
        <v>0</v>
      </c>
    </row>
    <row r="49" spans="1:48" s="30" customFormat="1" ht="12" x14ac:dyDescent="0.25">
      <c r="A49" s="30" t="s">
        <v>105</v>
      </c>
      <c r="B49" s="31"/>
      <c r="C49" s="38"/>
      <c r="D49" s="31"/>
      <c r="E49" s="33"/>
      <c r="F49" s="31"/>
      <c r="G49" s="34" t="s">
        <v>24</v>
      </c>
      <c r="H49" s="35">
        <f>H50+H54</f>
        <v>23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Q49" s="34"/>
      <c r="AR49" s="34"/>
      <c r="AT49" s="36"/>
      <c r="AU49" s="37" t="s">
        <v>17</v>
      </c>
      <c r="AV49" s="35">
        <f>COUNTIF(F23:F44,"МСМК")</f>
        <v>0</v>
      </c>
    </row>
    <row r="50" spans="1:48" s="30" customFormat="1" ht="12" x14ac:dyDescent="0.25">
      <c r="B50" s="31"/>
      <c r="C50" s="31"/>
      <c r="D50" s="31"/>
      <c r="E50" s="33"/>
      <c r="F50" s="31"/>
      <c r="G50" s="34" t="s">
        <v>25</v>
      </c>
      <c r="H50" s="35">
        <f>H51+H52+H53</f>
        <v>23</v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Q50" s="34"/>
      <c r="AR50" s="34"/>
      <c r="AT50" s="36"/>
      <c r="AU50" s="37" t="s">
        <v>20</v>
      </c>
      <c r="AV50" s="35">
        <f>COUNTIF(F23:F44,"МС")</f>
        <v>0</v>
      </c>
    </row>
    <row r="51" spans="1:48" s="30" customFormat="1" ht="12" x14ac:dyDescent="0.25">
      <c r="B51" s="31"/>
      <c r="C51" s="31"/>
      <c r="D51" s="31"/>
      <c r="E51" s="33"/>
      <c r="F51" s="31"/>
      <c r="G51" s="34" t="s">
        <v>26</v>
      </c>
      <c r="H51" s="35">
        <f>COUNT(A23:A45)</f>
        <v>23</v>
      </c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Q51" s="34"/>
      <c r="AR51" s="34"/>
      <c r="AT51" s="36"/>
      <c r="AU51" s="37" t="s">
        <v>30</v>
      </c>
      <c r="AV51" s="35">
        <f>COUNTIF(F23:F44,"КМС")</f>
        <v>0</v>
      </c>
    </row>
    <row r="52" spans="1:48" s="30" customFormat="1" ht="12" x14ac:dyDescent="0.25">
      <c r="C52" s="31"/>
      <c r="D52" s="31"/>
      <c r="E52" s="33"/>
      <c r="F52" s="31"/>
      <c r="G52" s="34" t="s">
        <v>27</v>
      </c>
      <c r="H52" s="35">
        <f>COUNTIF(A23:A45,"НФ")</f>
        <v>0</v>
      </c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Q52" s="34"/>
      <c r="AR52" s="34"/>
      <c r="AT52" s="36"/>
      <c r="AU52" s="37" t="s">
        <v>34</v>
      </c>
      <c r="AV52" s="35">
        <f>COUNTIF(F23:F44,"1 СР")</f>
        <v>0</v>
      </c>
    </row>
    <row r="53" spans="1:48" s="30" customFormat="1" ht="12" x14ac:dyDescent="0.25">
      <c r="A53" s="31"/>
      <c r="B53" s="31"/>
      <c r="C53" s="31"/>
      <c r="D53" s="31"/>
      <c r="E53" s="33"/>
      <c r="F53" s="31"/>
      <c r="G53" s="34" t="s">
        <v>32</v>
      </c>
      <c r="H53" s="35">
        <f>COUNTIF(A23:A45,"ДСКВ")</f>
        <v>0</v>
      </c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Q53" s="34"/>
      <c r="AR53" s="34"/>
      <c r="AT53" s="36"/>
      <c r="AU53" s="37" t="s">
        <v>38</v>
      </c>
      <c r="AV53" s="35">
        <f>COUNTIF(F23:F44,"2 СР")</f>
        <v>0</v>
      </c>
    </row>
    <row r="54" spans="1:48" s="30" customFormat="1" ht="12" x14ac:dyDescent="0.25">
      <c r="A54" s="31"/>
      <c r="B54" s="31"/>
      <c r="C54" s="31"/>
      <c r="D54" s="31"/>
      <c r="E54" s="33"/>
      <c r="F54" s="31"/>
      <c r="G54" s="34" t="s">
        <v>28</v>
      </c>
      <c r="H54" s="35">
        <f>COUNTIF(A23:A45,"НС")</f>
        <v>0</v>
      </c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Q54" s="34"/>
      <c r="AR54" s="34"/>
      <c r="AT54" s="36"/>
      <c r="AU54" s="37" t="s">
        <v>39</v>
      </c>
      <c r="AV54" s="35">
        <f>COUNTIF(F23:F44,"3 СР")</f>
        <v>0</v>
      </c>
    </row>
    <row r="55" spans="1:48" ht="4.5" customHeight="1" x14ac:dyDescent="0.25"/>
    <row r="56" spans="1:48" x14ac:dyDescent="0.25">
      <c r="A56" s="39" t="str">
        <f>A16</f>
        <v>ТЕХНИЧЕСКИЙ ДЕЛЕГАТ ФВСР:</v>
      </c>
      <c r="B56" s="39"/>
      <c r="C56" s="39"/>
      <c r="D56" s="39"/>
      <c r="E56" s="39"/>
      <c r="F56" s="39" t="str">
        <f>A17</f>
        <v>ГЛАВНЫЙ СУДЬЯ:</v>
      </c>
      <c r="G56" s="39"/>
      <c r="H56" s="39"/>
      <c r="I56" s="39"/>
      <c r="J56" s="39"/>
      <c r="K56" s="39"/>
      <c r="L56" s="39" t="str">
        <f>A18</f>
        <v>ГЛАВНЫЙ СЕКРЕТАРЬ: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 t="str">
        <f>A19</f>
        <v>СУДЬЯ НА ФИНИШЕ:</v>
      </c>
      <c r="AQ56" s="39"/>
      <c r="AR56" s="39"/>
      <c r="AS56" s="39"/>
      <c r="AT56" s="39"/>
      <c r="AU56" s="39"/>
      <c r="AV56" s="39"/>
    </row>
    <row r="57" spans="1:48" ht="15.6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</row>
    <row r="58" spans="1:48" ht="15.6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</row>
    <row r="59" spans="1:48" x14ac:dyDescent="0.25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"/>
      <c r="AQ59" s="4"/>
      <c r="AR59" s="4"/>
      <c r="AS59" s="44"/>
      <c r="AT59" s="44"/>
      <c r="AU59" s="44"/>
      <c r="AV59" s="44"/>
    </row>
    <row r="60" spans="1:48" x14ac:dyDescent="0.25">
      <c r="A60" s="4"/>
      <c r="D60" s="4"/>
      <c r="E60" s="18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</row>
    <row r="61" spans="1:48" x14ac:dyDescent="0.25">
      <c r="A61" s="4"/>
      <c r="D61" s="4"/>
      <c r="E61" s="18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</row>
    <row r="62" spans="1:48" x14ac:dyDescent="0.25">
      <c r="A62" s="44" t="str">
        <f>G16</f>
        <v/>
      </c>
      <c r="B62" s="44"/>
      <c r="C62" s="44"/>
      <c r="D62" s="44"/>
      <c r="E62" s="44"/>
      <c r="F62" s="44" t="str">
        <f>G17</f>
        <v>Соловьев Г.Н. (ВК, Санкт-петербург)</v>
      </c>
      <c r="G62" s="44"/>
      <c r="H62" s="44"/>
      <c r="I62" s="44"/>
      <c r="J62" s="44"/>
      <c r="K62" s="44"/>
      <c r="L62" s="44" t="str">
        <f>G18</f>
        <v>Радчук А.С. (ВК, Санкт-Петербург)</v>
      </c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 t="str">
        <f>G19</f>
        <v>Михайлова И.Н. (ВК, Санкт-Петербург)</v>
      </c>
      <c r="AQ62" s="44"/>
      <c r="AR62" s="44"/>
      <c r="AS62" s="44"/>
      <c r="AT62" s="44"/>
      <c r="AU62" s="44"/>
      <c r="AV62" s="44"/>
    </row>
  </sheetData>
  <sortState xmlns:xlrd2="http://schemas.microsoft.com/office/spreadsheetml/2017/richdata2" ref="B23:BB32">
    <sortCondition descending="1" ref="AS23:AS32"/>
  </sortState>
  <mergeCells count="43">
    <mergeCell ref="G47:AV47"/>
    <mergeCell ref="A1:AV1"/>
    <mergeCell ref="A2:AV2"/>
    <mergeCell ref="A3:AV3"/>
    <mergeCell ref="A4:AV4"/>
    <mergeCell ref="A6:AV6"/>
    <mergeCell ref="A7:AV7"/>
    <mergeCell ref="A9:AV9"/>
    <mergeCell ref="A15:G15"/>
    <mergeCell ref="H15:AV15"/>
    <mergeCell ref="A5:AV5"/>
    <mergeCell ref="A12:AV12"/>
    <mergeCell ref="A8:AV8"/>
    <mergeCell ref="A10:AV10"/>
    <mergeCell ref="A11:AV11"/>
    <mergeCell ref="H16:AV16"/>
    <mergeCell ref="H19:AO19"/>
    <mergeCell ref="A62:E62"/>
    <mergeCell ref="A59:E59"/>
    <mergeCell ref="F59:AO59"/>
    <mergeCell ref="AS59:AV59"/>
    <mergeCell ref="F62:K62"/>
    <mergeCell ref="L62:AO62"/>
    <mergeCell ref="AP62:AV62"/>
    <mergeCell ref="A56:E56"/>
    <mergeCell ref="A47:D47"/>
    <mergeCell ref="F56:K56"/>
    <mergeCell ref="L56:AO56"/>
    <mergeCell ref="AP56:AV56"/>
    <mergeCell ref="AP21:AP22"/>
    <mergeCell ref="AQ21:AR21"/>
    <mergeCell ref="AS21:AS22"/>
    <mergeCell ref="AT21:AT22"/>
    <mergeCell ref="AU21:AU22"/>
    <mergeCell ref="AV21:AV22"/>
    <mergeCell ref="C21:C22"/>
    <mergeCell ref="B21:B22"/>
    <mergeCell ref="A21:A22"/>
    <mergeCell ref="H21:AO21"/>
    <mergeCell ref="G21:G22"/>
    <mergeCell ref="F21:F22"/>
    <mergeCell ref="E21:E22"/>
    <mergeCell ref="D21:D22"/>
  </mergeCells>
  <conditionalFormatting sqref="AP55:AR1048576 AP45:AR46 AQ48:AR54 G48:G54 AP1:AR14 AP21 AP20:AR20">
    <cfRule type="duplicateValues" dxfId="0" priority="1"/>
  </conditionalFormatting>
  <printOptions horizontalCentered="1"/>
  <pageMargins left="0.19685039370078741" right="0.19685039370078741" top="0.35" bottom="0.28999999999999998" header="0.2" footer="0.2"/>
  <pageSetup paperSize="9" scale="60" fitToHeight="0" orientation="landscape" r:id="rId1"/>
  <headerFooter>
    <oddHeader>&amp;LРЕЗУЛЬТАТЫ НА САЙТЕ WWW.FVSR/highway/result&amp;RФЕДЕРАЦИЯ ВЕЛОСИПЕДНОГО СПОРТА РОССИИ - WWW.FVSR.RU</oddHeader>
    <oddFooter>&amp;C&amp;P&amp;RОтчет создан &amp;D&amp;T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Гонка темпо</vt:lpstr>
      <vt:lpstr>'Гонка темпо'!Заголовки_для_печати</vt:lpstr>
      <vt:lpstr>'Гонка темпо'!Область_печати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2021-05-18T13:50:02Z</cp:lastPrinted>
  <dcterms:created xsi:type="dcterms:W3CDTF">1996-10-08T23:32:33Z</dcterms:created>
  <dcterms:modified xsi:type="dcterms:W3CDTF">2024-01-09T08:58:41Z</dcterms:modified>
</cp:coreProperties>
</file>