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BE1CA717-D8C0-4AE9-B24C-06A68A865069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 ЧР ВС ВМХ Классик, Крузер" sheetId="122" r:id="rId1"/>
  </sheets>
  <definedNames>
    <definedName name="_xlnm.Print_Titles" localSheetId="0">'Итог ЧР ВС ВМХ Классик, Крузер'!$21:$22</definedName>
    <definedName name="_xlnm.Print_Area" localSheetId="0">'Итог ЧР ВС ВМХ Классик, Крузер'!$A$1:$J$49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122" l="1"/>
  <c r="H43" i="122"/>
  <c r="E43" i="122"/>
  <c r="A43" i="122"/>
  <c r="J49" i="122"/>
  <c r="H39" i="122" l="1"/>
  <c r="A49" i="122"/>
  <c r="H38" i="122" s="1"/>
  <c r="J35" i="122"/>
  <c r="H40" i="122" l="1"/>
  <c r="H37" i="122" s="1"/>
  <c r="H41" i="122"/>
  <c r="J40" i="122"/>
  <c r="J39" i="122"/>
  <c r="J38" i="122"/>
  <c r="J37" i="122"/>
  <c r="H36" i="122" l="1"/>
  <c r="H49" i="122"/>
  <c r="E49" i="122"/>
  <c r="J41" i="122"/>
  <c r="J36" i="122"/>
</calcChain>
</file>

<file path=xl/sharedStrings.xml><?xml version="1.0" encoding="utf-8"?>
<sst xmlns="http://schemas.openxmlformats.org/spreadsheetml/2006/main" count="104" uniqueCount="83">
  <si>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</si>
  <si>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</si>
  <si>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</si>
  <si>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</si>
  <si>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</si>
  <si>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</si>
  <si>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</si>
  <si>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</si>
  <si>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</si>
  <si>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</si>
  <si>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</si>
  <si>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</si>
  <si>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</si>
  <si>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</si>
  <si>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</si>
  <si>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</si>
  <si>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</si>
  <si>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</si>
  <si>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</si>
  <si>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</si>
  <si>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</si>
  <si>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</si>
  <si>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</si>
  <si>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</si>
  <si>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</si>
  <si>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</si>
  <si>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</si>
  <si>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</si>
  <si>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</si>
  <si>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</si>
  <si>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</si>
  <si>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</si>
  <si>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</si>
  <si>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/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</si>
  <si>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</si>
  <si>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</si>
  <si>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ВЕДЕРНИКОВ М.Г. (ВК, г. ИЖЕВСК)</t>
  </si>
  <si>
    <t>САДРОВ Е.В. (1К, г. ИЖЕВСК)</t>
  </si>
  <si>
    <t>СЕРЕБРО В.А. (ВК, г. ИЖЕВСК)</t>
  </si>
  <si>
    <t>Москва</t>
  </si>
  <si>
    <t>НФ</t>
  </si>
  <si>
    <t>НС</t>
  </si>
  <si>
    <t>3 СР</t>
  </si>
  <si>
    <t>2 СР</t>
  </si>
  <si>
    <t>Мужчины</t>
  </si>
  <si>
    <t>ФСО</t>
  </si>
  <si>
    <t>№ ВРВС: 0080011611Я</t>
  </si>
  <si>
    <t>НАЗВАНИЕ ТРАССЫ / РЕГ.НОМЕР: Сети-Парк</t>
  </si>
  <si>
    <t>НЕЯСКИН Владислав</t>
  </si>
  <si>
    <t>ЕРМАКОВ Никита</t>
  </si>
  <si>
    <t>КАРАСЁВ Дмитрий</t>
  </si>
  <si>
    <t>РАЮШКИН Михаил</t>
  </si>
  <si>
    <t>ТВЕРДОЙ Александр</t>
  </si>
  <si>
    <t>МОМОТ Максим</t>
  </si>
  <si>
    <t>Республика Мордовия</t>
  </si>
  <si>
    <t>Санкт-Петербург</t>
  </si>
  <si>
    <t>ГБУ РМ"СШОР по велоспорту"</t>
  </si>
  <si>
    <t>ГБУ "СШОР "Нагорная" Москомспорта</t>
  </si>
  <si>
    <t>ТОЯНОВ Егор</t>
  </si>
  <si>
    <t>ГБПОУ"Олимпийские Надежды"</t>
  </si>
  <si>
    <t>Температура: +16+17</t>
  </si>
  <si>
    <t>Влажность: 72%</t>
  </si>
  <si>
    <t>Осадки: н. дождь</t>
  </si>
  <si>
    <t>Ветер: 3,0 км/ч (ю)</t>
  </si>
  <si>
    <t>БОЯРОВ Артем</t>
  </si>
  <si>
    <t>АРХИПОВ Артур</t>
  </si>
  <si>
    <t>ГБПОУ "Олимпийские Надежды"</t>
  </si>
  <si>
    <t>ДСКВ</t>
  </si>
  <si>
    <t>ХАМИТОВ Давид</t>
  </si>
  <si>
    <t>Омская область</t>
  </si>
  <si>
    <t>"СШОР" Академия велоспорта" ЦСКА</t>
  </si>
  <si>
    <t>КОСТЮКОВ П.П. (г. Москва)</t>
  </si>
  <si>
    <t>ВЫСОТА СТАРТОВОЙ ГОРЫ (HD)(м):</t>
  </si>
  <si>
    <t>КРУГОВ:</t>
  </si>
  <si>
    <t>ВСЕРОССИЙСКИЕ СОРЕВНОВАНИЯ</t>
  </si>
  <si>
    <t>ВМХ - гонка - "Классик" (или "Классик" - смешанная)</t>
  </si>
  <si>
    <t>МЕСТО ПРОВЕДЕНИЯ: г. Ижевск</t>
  </si>
  <si>
    <t>НАЧАЛО ГОНКИ: 12ч 00м</t>
  </si>
  <si>
    <t>ОКОНЧАНИЕ ГОНКИ: 14ч 20м</t>
  </si>
  <si>
    <t>ДАТА ПРОВЕДЕНИЯ: 27 мая 2022 года</t>
  </si>
  <si>
    <t>ДИСТАНЦИЯ (м):</t>
  </si>
  <si>
    <t>210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</si>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</sst>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7" fillId="2" borderId="0" xfId="2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2" fillId="0" borderId="0" xfId="8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16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6" fillId="0" borderId="0" xfId="0" applyFont="1" applyAlignment="1">
      <alignment vertical="center"/>
    </xf>
    <xf numFmtId="49" fontId="9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14" fillId="0" borderId="0" xfId="0" applyFont="1" applyAlignment="1">
      <alignment vertical="center"/>
    </xf>
    <xf numFmtId="0" fontId="6" fillId="0" borderId="1" xfId="2" applyFont="1" applyBorder="1" applyAlignment="1">
      <alignment vertical="center"/>
    </xf>
    <xf numFmtId="0" fontId="7" fillId="2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0" applyFont="1"/>
    <xf numFmtId="0" fontId="18" fillId="0" borderId="0" xfId="2" applyFont="1" applyAlignment="1">
      <alignment vertical="center"/>
    </xf>
    <xf numFmtId="0" fontId="6" fillId="0" borderId="0" xfId="2" applyFont="1" applyAlignment="1">
      <alignment horizontal="left" vertical="center"/>
    </xf>
    <xf numFmtId="0" fontId="6" fillId="3" borderId="0" xfId="2" applyFont="1" applyFill="1" applyAlignment="1">
      <alignment horizontal="right" vertical="center"/>
    </xf>
    <xf numFmtId="0" fontId="19" fillId="0" borderId="0" xfId="2" applyFont="1" applyAlignment="1">
      <alignment horizontal="left" vertical="center"/>
    </xf>
    <xf numFmtId="0" fontId="6" fillId="0" borderId="1" xfId="2" applyFont="1" applyBorder="1" applyAlignment="1">
      <alignment horizontal="right" vertical="center"/>
    </xf>
    <xf numFmtId="49" fontId="6" fillId="0" borderId="0" xfId="2" applyNumberFormat="1" applyFont="1" applyAlignment="1">
      <alignment horizontal="right" vertical="center"/>
    </xf>
    <xf numFmtId="0" fontId="7" fillId="0" borderId="0" xfId="2" applyFont="1" applyAlignment="1">
      <alignment vertical="center"/>
    </xf>
    <xf numFmtId="49" fontId="14" fillId="0" borderId="0" xfId="2" applyNumberFormat="1" applyFont="1" applyAlignment="1">
      <alignment horizontal="right" vertical="center"/>
    </xf>
    <xf numFmtId="49" fontId="14" fillId="0" borderId="0" xfId="2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9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2" borderId="0" xfId="3" applyFont="1" applyFill="1" applyAlignment="1">
      <alignment horizontal="center" vertical="center" wrapText="1"/>
    </xf>
    <xf numFmtId="0" fontId="7" fillId="2" borderId="0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7" fillId="2" borderId="0" xfId="2" applyFont="1" applyFill="1" applyAlignment="1">
      <alignment horizontal="center" vertical="center" wrapText="1"/>
    </xf>
    <xf numFmtId="0" fontId="6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97632</xdr:colOff>
      <xdr:row>0</xdr:row>
      <xdr:rowOff>52390</xdr:rowOff>
    </xdr:from>
    <xdr:to>
      <xdr:col>1</xdr:col>
      <xdr:colOff>190500</xdr:colOff>
      <xdr:row>2</xdr:row>
      <xdr:rowOff>17622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32" y="52390"/>
          <a:ext cx="557212" cy="578642"/>
        </a:xfrm>
        <a:prstGeom prst="rect">
          <a:avLst/>
        </a:prstGeom>
      </xdr:spPr>
    </xdr:pic>
    <xdr:clientData/>
  </xdr:twoCellAnchor>
  <xdr:twoCellAnchor editAs="oneCell">
    <xdr:from>
      <xdr:col>1</xdr:col>
      <xdr:colOff>276636</xdr:colOff>
      <xdr:row>0</xdr:row>
      <xdr:rowOff>59531</xdr:rowOff>
    </xdr:from>
    <xdr:to>
      <xdr:col>2</xdr:col>
      <xdr:colOff>404813</xdr:colOff>
      <xdr:row>2</xdr:row>
      <xdr:rowOff>53340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980" y="59531"/>
          <a:ext cx="640146" cy="607219"/>
        </a:xfrm>
        <a:prstGeom prst="rect">
          <a:avLst/>
        </a:prstGeom>
      </xdr:spPr>
    </xdr:pic>
    <xdr:clientData/>
  </xdr:twoCellAnchor>
  <xdr:twoCellAnchor editAs="oneCell">
    <xdr:from>
      <xdr:col>9</xdr:col>
      <xdr:colOff>452168</xdr:colOff>
      <xdr:row>0</xdr:row>
      <xdr:rowOff>43407</xdr:rowOff>
    </xdr:from>
    <xdr:to>
      <xdr:col>9</xdr:col>
      <xdr:colOff>1573055</xdr:colOff>
      <xdr:row>2</xdr:row>
      <xdr:rowOff>163382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174E424-16F7-487F-9E7D-4CD426A39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7188" y="43407"/>
          <a:ext cx="1120887" cy="72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M49"/>
  <sheetViews>
    <sheetView tabSelected="1" view="pageBreakPreview" topLeftCell="A4" zoomScaleNormal="100" zoomScaleSheetLayoutView="100" workbookViewId="0">
      <selection activeCell="I15" sqref="I15:J15"/>
    </sheetView>
  </sheetViews>
  <sheetFormatPr defaultColWidth="9.109375" defaultRowHeight="13.8" x14ac:dyDescent="0.25"/>
  <cols>
    <col min="1" max="1" width="7" style="1" customWidth="1"/>
    <col min="2" max="2" width="7.6640625" style="3" customWidth="1"/>
    <col min="3" max="3" width="13.5546875" style="3" customWidth="1"/>
    <col min="4" max="4" width="19.33203125" style="1" customWidth="1"/>
    <col min="5" max="5" width="11.88671875" style="1" customWidth="1"/>
    <col min="6" max="6" width="8.6640625" style="1" customWidth="1"/>
    <col min="7" max="7" width="21.5546875" style="1" customWidth="1"/>
    <col min="8" max="8" width="29.33203125" style="1" customWidth="1"/>
    <col min="9" max="9" width="28.109375" style="1" customWidth="1"/>
    <col min="10" max="10" width="23.88671875" style="1" customWidth="1"/>
    <col min="11" max="16384" width="9.109375" style="1"/>
  </cols>
  <sheetData>
    <row r="1" spans="1:13" s="26" customFormat="1" ht="24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s="26" customFormat="1" ht="24" customHeight="1" x14ac:dyDescent="0.25">
      <c r="A2" s="50" t="s">
        <v>34</v>
      </c>
      <c r="B2" s="50"/>
      <c r="C2" s="50"/>
      <c r="D2" s="50"/>
      <c r="E2" s="50"/>
      <c r="F2" s="50"/>
      <c r="G2" s="50"/>
      <c r="H2" s="50"/>
      <c r="I2" s="50"/>
      <c r="J2" s="50"/>
    </row>
    <row r="3" spans="1:13" s="26" customFormat="1" ht="24" customHeight="1" x14ac:dyDescent="0.25">
      <c r="A3" s="50" t="s">
        <v>8</v>
      </c>
      <c r="B3" s="50"/>
      <c r="C3" s="50"/>
      <c r="D3" s="50"/>
      <c r="E3" s="50"/>
      <c r="F3" s="50"/>
      <c r="G3" s="50"/>
      <c r="H3" s="50"/>
      <c r="I3" s="50"/>
      <c r="J3" s="50"/>
    </row>
    <row r="4" spans="1:13" s="26" customFormat="1" ht="24" customHeight="1" x14ac:dyDescent="0.25">
      <c r="A4" s="50" t="s">
        <v>35</v>
      </c>
      <c r="B4" s="50"/>
      <c r="C4" s="50"/>
      <c r="D4" s="50"/>
      <c r="E4" s="50"/>
      <c r="F4" s="50"/>
      <c r="G4" s="50"/>
      <c r="H4" s="50"/>
      <c r="I4" s="50"/>
      <c r="J4" s="50"/>
    </row>
    <row r="5" spans="1:13" s="26" customFormat="1" ht="6" customHeight="1" x14ac:dyDescent="0.3">
      <c r="A5" s="50"/>
      <c r="B5" s="50"/>
      <c r="C5" s="50"/>
      <c r="D5" s="50"/>
      <c r="E5" s="50"/>
      <c r="F5" s="50"/>
      <c r="G5" s="50"/>
      <c r="H5" s="50"/>
      <c r="I5" s="50"/>
      <c r="J5" s="50"/>
      <c r="M5" s="27"/>
    </row>
    <row r="6" spans="1:13" s="28" customFormat="1" ht="25.8" x14ac:dyDescent="0.25">
      <c r="A6" s="51" t="s">
        <v>74</v>
      </c>
      <c r="B6" s="51"/>
      <c r="C6" s="51"/>
      <c r="D6" s="51"/>
      <c r="E6" s="51"/>
      <c r="F6" s="51"/>
      <c r="G6" s="51"/>
      <c r="H6" s="51"/>
      <c r="I6" s="51"/>
      <c r="J6" s="51"/>
    </row>
    <row r="7" spans="1:13" s="26" customFormat="1" ht="18" customHeight="1" x14ac:dyDescent="0.25">
      <c r="A7" s="47" t="s">
        <v>13</v>
      </c>
      <c r="B7" s="47"/>
      <c r="C7" s="47"/>
      <c r="D7" s="47"/>
      <c r="E7" s="47"/>
      <c r="F7" s="47"/>
      <c r="G7" s="47"/>
      <c r="H7" s="47"/>
      <c r="I7" s="47"/>
      <c r="J7" s="47"/>
    </row>
    <row r="8" spans="1:13" s="26" customFormat="1" ht="8.25" customHeight="1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</row>
    <row r="9" spans="1:13" s="26" customFormat="1" ht="18" customHeight="1" x14ac:dyDescent="0.25">
      <c r="A9" s="47" t="s">
        <v>31</v>
      </c>
      <c r="B9" s="47"/>
      <c r="C9" s="47"/>
      <c r="D9" s="47"/>
      <c r="E9" s="47"/>
      <c r="F9" s="47"/>
      <c r="G9" s="47"/>
      <c r="H9" s="47"/>
      <c r="I9" s="47"/>
      <c r="J9" s="47"/>
    </row>
    <row r="10" spans="1:13" s="26" customFormat="1" ht="18" customHeight="1" x14ac:dyDescent="0.25">
      <c r="A10" s="47" t="s">
        <v>75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3" s="26" customFormat="1" ht="19.5" customHeight="1" x14ac:dyDescent="0.25">
      <c r="A11" s="47" t="s">
        <v>44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3" s="26" customFormat="1" ht="7.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</row>
    <row r="13" spans="1:13" x14ac:dyDescent="0.25">
      <c r="A13" s="49" t="s">
        <v>76</v>
      </c>
      <c r="B13" s="49"/>
      <c r="C13" s="49"/>
      <c r="D13" s="49"/>
      <c r="H13" s="29" t="s">
        <v>77</v>
      </c>
      <c r="J13" s="30" t="s">
        <v>46</v>
      </c>
    </row>
    <row r="14" spans="1:13" x14ac:dyDescent="0.25">
      <c r="A14" s="49" t="s">
        <v>79</v>
      </c>
      <c r="B14" s="49"/>
      <c r="C14" s="49"/>
      <c r="D14" s="49"/>
      <c r="H14" s="31" t="s">
        <v>78</v>
      </c>
      <c r="J14" s="4" t="s">
        <v>82</v>
      </c>
    </row>
    <row r="15" spans="1:13" x14ac:dyDescent="0.25">
      <c r="A15" s="45" t="s">
        <v>7</v>
      </c>
      <c r="B15" s="45"/>
      <c r="C15" s="45"/>
      <c r="D15" s="45"/>
      <c r="E15" s="45"/>
      <c r="F15" s="45"/>
      <c r="G15" s="45"/>
      <c r="H15" s="46"/>
      <c r="I15" s="42" t="s">
        <v>1</v>
      </c>
      <c r="J15" s="42"/>
    </row>
    <row r="16" spans="1:13" x14ac:dyDescent="0.25">
      <c r="A16" s="1" t="s">
        <v>14</v>
      </c>
      <c r="G16" s="4" t="s">
        <v>33</v>
      </c>
      <c r="H16" s="32" t="s">
        <v>71</v>
      </c>
      <c r="I16" s="49" t="s">
        <v>47</v>
      </c>
      <c r="J16" s="49"/>
    </row>
    <row r="17" spans="1:10" x14ac:dyDescent="0.25">
      <c r="A17" s="1" t="s">
        <v>15</v>
      </c>
      <c r="D17" s="4"/>
      <c r="H17" s="32" t="s">
        <v>36</v>
      </c>
      <c r="I17" s="1" t="s">
        <v>72</v>
      </c>
      <c r="J17" s="4">
        <v>5</v>
      </c>
    </row>
    <row r="18" spans="1:10" x14ac:dyDescent="0.25">
      <c r="A18" s="17" t="s">
        <v>16</v>
      </c>
      <c r="D18" s="4"/>
      <c r="H18" s="32" t="s">
        <v>37</v>
      </c>
      <c r="I18" s="1" t="s">
        <v>73</v>
      </c>
      <c r="J18" s="4">
        <v>1</v>
      </c>
    </row>
    <row r="19" spans="1:10" x14ac:dyDescent="0.25">
      <c r="A19" s="1" t="s">
        <v>12</v>
      </c>
      <c r="H19" s="32" t="s">
        <v>38</v>
      </c>
      <c r="I19" s="29" t="s">
        <v>80</v>
      </c>
      <c r="J19" s="33" t="s">
        <v>81</v>
      </c>
    </row>
    <row r="20" spans="1:10" ht="6.75" customHeight="1" x14ac:dyDescent="0.25">
      <c r="H20" s="24"/>
    </row>
    <row r="21" spans="1:10" s="34" customFormat="1" ht="12.75" customHeight="1" x14ac:dyDescent="0.25">
      <c r="A21" s="42" t="s">
        <v>5</v>
      </c>
      <c r="B21" s="44" t="s">
        <v>9</v>
      </c>
      <c r="C21" s="44" t="s">
        <v>30</v>
      </c>
      <c r="D21" s="44" t="s">
        <v>2</v>
      </c>
      <c r="E21" s="44" t="s">
        <v>28</v>
      </c>
      <c r="F21" s="44" t="s">
        <v>6</v>
      </c>
      <c r="G21" s="44" t="s">
        <v>10</v>
      </c>
      <c r="H21" s="44" t="s">
        <v>45</v>
      </c>
      <c r="I21" s="48" t="s">
        <v>32</v>
      </c>
      <c r="J21" s="48" t="s">
        <v>11</v>
      </c>
    </row>
    <row r="22" spans="1:10" s="34" customFormat="1" ht="12.75" customHeight="1" x14ac:dyDescent="0.25">
      <c r="A22" s="42"/>
      <c r="B22" s="44"/>
      <c r="C22" s="44"/>
      <c r="D22" s="44"/>
      <c r="E22" s="44"/>
      <c r="F22" s="44"/>
      <c r="G22" s="44"/>
      <c r="H22" s="44"/>
      <c r="I22" s="48"/>
      <c r="J22" s="48"/>
    </row>
    <row r="23" spans="1:10" ht="27" customHeight="1" x14ac:dyDescent="0.25">
      <c r="A23" s="6">
        <v>1</v>
      </c>
      <c r="B23" s="6">
        <v>119</v>
      </c>
      <c r="C23" s="6">
        <v>10007839907</v>
      </c>
      <c r="D23" s="7" t="s">
        <v>48</v>
      </c>
      <c r="E23" s="8">
        <v>34353</v>
      </c>
      <c r="F23" s="6" t="s">
        <v>18</v>
      </c>
      <c r="G23" s="6" t="s">
        <v>54</v>
      </c>
      <c r="H23" s="9" t="s">
        <v>56</v>
      </c>
      <c r="I23" s="6"/>
      <c r="J23" s="6"/>
    </row>
    <row r="24" spans="1:10" ht="27" customHeight="1" x14ac:dyDescent="0.25">
      <c r="A24" s="6">
        <v>2</v>
      </c>
      <c r="B24" s="6">
        <v>933</v>
      </c>
      <c r="C24" s="6">
        <v>10011168724</v>
      </c>
      <c r="D24" s="7" t="s">
        <v>51</v>
      </c>
      <c r="E24" s="8">
        <v>36318</v>
      </c>
      <c r="F24" s="6" t="s">
        <v>18</v>
      </c>
      <c r="G24" s="6" t="s">
        <v>39</v>
      </c>
      <c r="H24" s="9" t="s">
        <v>57</v>
      </c>
      <c r="I24" s="6"/>
      <c r="J24" s="6"/>
    </row>
    <row r="25" spans="1:10" ht="27" customHeight="1" x14ac:dyDescent="0.25">
      <c r="A25" s="6">
        <v>3</v>
      </c>
      <c r="B25" s="6">
        <v>938</v>
      </c>
      <c r="C25" s="6">
        <v>10034982527</v>
      </c>
      <c r="D25" s="7" t="s">
        <v>50</v>
      </c>
      <c r="E25" s="8">
        <v>36874</v>
      </c>
      <c r="F25" s="6" t="s">
        <v>18</v>
      </c>
      <c r="G25" s="6" t="s">
        <v>54</v>
      </c>
      <c r="H25" s="9" t="s">
        <v>56</v>
      </c>
      <c r="I25" s="6"/>
      <c r="J25" s="6"/>
    </row>
    <row r="26" spans="1:10" ht="27" customHeight="1" x14ac:dyDescent="0.25">
      <c r="A26" s="6">
        <v>4</v>
      </c>
      <c r="B26" s="6">
        <v>936</v>
      </c>
      <c r="C26" s="6">
        <v>10034985153</v>
      </c>
      <c r="D26" s="7" t="s">
        <v>49</v>
      </c>
      <c r="E26" s="8">
        <v>36674</v>
      </c>
      <c r="F26" s="6" t="s">
        <v>18</v>
      </c>
      <c r="G26" s="10" t="s">
        <v>39</v>
      </c>
      <c r="H26" s="9" t="s">
        <v>57</v>
      </c>
      <c r="I26" s="6"/>
      <c r="J26" s="6"/>
    </row>
    <row r="27" spans="1:10" ht="27" customHeight="1" x14ac:dyDescent="0.25">
      <c r="A27" s="6">
        <v>5</v>
      </c>
      <c r="B27" s="6">
        <v>246</v>
      </c>
      <c r="C27" s="6">
        <v>10010866307</v>
      </c>
      <c r="D27" s="7" t="s">
        <v>58</v>
      </c>
      <c r="E27" s="8">
        <v>36150</v>
      </c>
      <c r="F27" s="6" t="s">
        <v>18</v>
      </c>
      <c r="G27" s="6" t="s">
        <v>39</v>
      </c>
      <c r="H27" s="9" t="s">
        <v>57</v>
      </c>
      <c r="I27" s="6"/>
      <c r="J27" s="6"/>
    </row>
    <row r="28" spans="1:10" ht="27" customHeight="1" x14ac:dyDescent="0.25">
      <c r="A28" s="6">
        <v>6</v>
      </c>
      <c r="B28" s="6">
        <v>178</v>
      </c>
      <c r="C28" s="6">
        <v>10036095903</v>
      </c>
      <c r="D28" s="7" t="s">
        <v>53</v>
      </c>
      <c r="E28" s="8">
        <v>36999</v>
      </c>
      <c r="F28" s="6" t="s">
        <v>25</v>
      </c>
      <c r="G28" s="6" t="s">
        <v>55</v>
      </c>
      <c r="H28" s="9" t="s">
        <v>59</v>
      </c>
      <c r="I28" s="6"/>
      <c r="J28" s="6"/>
    </row>
    <row r="29" spans="1:10" ht="27" customHeight="1" x14ac:dyDescent="0.25">
      <c r="A29" s="6">
        <v>7</v>
      </c>
      <c r="B29" s="6">
        <v>833</v>
      </c>
      <c r="C29" s="6">
        <v>10053192962</v>
      </c>
      <c r="D29" s="7" t="s">
        <v>52</v>
      </c>
      <c r="E29" s="8">
        <v>37007</v>
      </c>
      <c r="F29" s="6" t="s">
        <v>25</v>
      </c>
      <c r="G29" s="6" t="s">
        <v>55</v>
      </c>
      <c r="H29" s="9" t="s">
        <v>66</v>
      </c>
      <c r="I29" s="6"/>
      <c r="J29" s="6"/>
    </row>
    <row r="30" spans="1:10" ht="27" customHeight="1" x14ac:dyDescent="0.25">
      <c r="A30" s="6" t="s">
        <v>40</v>
      </c>
      <c r="B30" s="6">
        <v>171</v>
      </c>
      <c r="C30" s="6">
        <v>10008150307</v>
      </c>
      <c r="D30" s="7" t="s">
        <v>64</v>
      </c>
      <c r="E30" s="8">
        <v>34786</v>
      </c>
      <c r="F30" s="6" t="s">
        <v>18</v>
      </c>
      <c r="G30" s="6" t="s">
        <v>54</v>
      </c>
      <c r="H30" s="9" t="s">
        <v>56</v>
      </c>
      <c r="I30" s="6"/>
      <c r="J30" s="6"/>
    </row>
    <row r="31" spans="1:10" ht="27" customHeight="1" x14ac:dyDescent="0.25">
      <c r="A31" s="6" t="s">
        <v>67</v>
      </c>
      <c r="B31" s="6">
        <v>893</v>
      </c>
      <c r="C31" s="6">
        <v>10034928670</v>
      </c>
      <c r="D31" s="7" t="s">
        <v>65</v>
      </c>
      <c r="E31" s="8">
        <v>35741</v>
      </c>
      <c r="F31" s="6" t="s">
        <v>18</v>
      </c>
      <c r="G31" s="6" t="s">
        <v>55</v>
      </c>
      <c r="H31" s="9" t="s">
        <v>66</v>
      </c>
      <c r="I31" s="6"/>
      <c r="J31" s="6"/>
    </row>
    <row r="32" spans="1:10" ht="27" customHeight="1" x14ac:dyDescent="0.25">
      <c r="A32" s="6" t="s">
        <v>41</v>
      </c>
      <c r="B32" s="6">
        <v>298</v>
      </c>
      <c r="C32" s="6">
        <v>10036035783</v>
      </c>
      <c r="D32" s="7" t="s">
        <v>68</v>
      </c>
      <c r="E32" s="8">
        <v>37497</v>
      </c>
      <c r="F32" s="6" t="s">
        <v>25</v>
      </c>
      <c r="G32" s="6" t="s">
        <v>69</v>
      </c>
      <c r="H32" s="9" t="s">
        <v>70</v>
      </c>
      <c r="I32" s="6"/>
      <c r="J32" s="6"/>
    </row>
    <row r="33" spans="1:10" ht="7.5" customHeight="1" x14ac:dyDescent="0.3">
      <c r="A33" s="11"/>
      <c r="B33" s="12"/>
      <c r="C33" s="12"/>
      <c r="D33" s="13"/>
      <c r="E33" s="14"/>
      <c r="F33" s="15"/>
      <c r="G33" s="14"/>
      <c r="H33" s="14"/>
      <c r="I33" s="16"/>
      <c r="J33" s="16"/>
    </row>
    <row r="34" spans="1:10" x14ac:dyDescent="0.25">
      <c r="A34" s="42" t="s">
        <v>3</v>
      </c>
      <c r="B34" s="42"/>
      <c r="C34" s="42"/>
      <c r="D34" s="42"/>
      <c r="E34" s="25"/>
      <c r="F34" s="25"/>
      <c r="G34" s="42" t="s">
        <v>4</v>
      </c>
      <c r="H34" s="42"/>
      <c r="I34" s="42"/>
      <c r="J34" s="42"/>
    </row>
    <row r="35" spans="1:10" s="20" customFormat="1" ht="12" x14ac:dyDescent="0.25">
      <c r="A35" s="23" t="s">
        <v>60</v>
      </c>
      <c r="B35" s="21"/>
      <c r="C35" s="35"/>
      <c r="D35" s="21"/>
      <c r="E35" s="21"/>
      <c r="F35" s="21"/>
      <c r="G35" s="36" t="s">
        <v>26</v>
      </c>
      <c r="H35" s="21">
        <v>4</v>
      </c>
      <c r="I35" s="36" t="s">
        <v>24</v>
      </c>
      <c r="J35" s="37">
        <f>COUNTIF(F$21:F142,"ЗМС")</f>
        <v>0</v>
      </c>
    </row>
    <row r="36" spans="1:10" s="20" customFormat="1" ht="12" x14ac:dyDescent="0.25">
      <c r="A36" s="23" t="s">
        <v>61</v>
      </c>
      <c r="B36" s="21"/>
      <c r="C36" s="38"/>
      <c r="D36" s="21"/>
      <c r="E36" s="21"/>
      <c r="F36" s="21"/>
      <c r="G36" s="36" t="s">
        <v>19</v>
      </c>
      <c r="H36" s="39">
        <f>H37+H41</f>
        <v>10</v>
      </c>
      <c r="I36" s="36" t="s">
        <v>17</v>
      </c>
      <c r="J36" s="37">
        <f>COUNTIF(F$21:F142,"МСМК")</f>
        <v>0</v>
      </c>
    </row>
    <row r="37" spans="1:10" s="20" customFormat="1" ht="12" x14ac:dyDescent="0.25">
      <c r="A37" s="23" t="s">
        <v>62</v>
      </c>
      <c r="B37" s="21"/>
      <c r="C37" s="22"/>
      <c r="D37" s="21"/>
      <c r="E37" s="21"/>
      <c r="F37" s="21"/>
      <c r="G37" s="36" t="s">
        <v>20</v>
      </c>
      <c r="H37" s="39">
        <f>H38+H39+H40</f>
        <v>9</v>
      </c>
      <c r="I37" s="36" t="s">
        <v>18</v>
      </c>
      <c r="J37" s="37">
        <f>COUNTIF(F$21:F32,"МС")</f>
        <v>7</v>
      </c>
    </row>
    <row r="38" spans="1:10" s="20" customFormat="1" ht="12" x14ac:dyDescent="0.25">
      <c r="A38" s="23" t="s">
        <v>63</v>
      </c>
      <c r="B38" s="21"/>
      <c r="C38" s="22"/>
      <c r="D38" s="21"/>
      <c r="E38" s="21"/>
      <c r="F38" s="21"/>
      <c r="G38" s="36" t="s">
        <v>21</v>
      </c>
      <c r="H38" s="39">
        <f>COUNT(A11:A96)</f>
        <v>7</v>
      </c>
      <c r="I38" s="36" t="s">
        <v>25</v>
      </c>
      <c r="J38" s="37">
        <f>COUNTIF(F$20:F32,"КМС")</f>
        <v>3</v>
      </c>
    </row>
    <row r="39" spans="1:10" s="20" customFormat="1" ht="12" x14ac:dyDescent="0.25">
      <c r="A39" s="40"/>
      <c r="B39" s="21"/>
      <c r="C39" s="22"/>
      <c r="D39" s="21"/>
      <c r="G39" s="36" t="s">
        <v>22</v>
      </c>
      <c r="H39" s="39">
        <f>COUNTIF(A11:A95,"НФ")</f>
        <v>1</v>
      </c>
      <c r="I39" s="36" t="s">
        <v>27</v>
      </c>
      <c r="J39" s="37">
        <f>COUNTIF(F$22:F143,"1 СР")</f>
        <v>0</v>
      </c>
    </row>
    <row r="40" spans="1:10" s="20" customFormat="1" ht="12" x14ac:dyDescent="0.25">
      <c r="D40" s="21"/>
      <c r="G40" s="36" t="s">
        <v>29</v>
      </c>
      <c r="H40" s="39">
        <f>COUNTIF(A11:A95,"ДСКВ")</f>
        <v>1</v>
      </c>
      <c r="I40" s="36" t="s">
        <v>43</v>
      </c>
      <c r="J40" s="37">
        <f>COUNTIF(F$22:F144,"2 СР")</f>
        <v>0</v>
      </c>
    </row>
    <row r="41" spans="1:10" s="20" customFormat="1" ht="12" x14ac:dyDescent="0.25">
      <c r="A41" s="21"/>
      <c r="B41" s="21"/>
      <c r="C41" s="21"/>
      <c r="D41" s="21"/>
      <c r="E41" s="21"/>
      <c r="F41" s="21"/>
      <c r="G41" s="36" t="s">
        <v>23</v>
      </c>
      <c r="H41" s="39">
        <f>COUNTIF(A11:A95,"НС")</f>
        <v>1</v>
      </c>
      <c r="I41" s="36" t="s">
        <v>42</v>
      </c>
      <c r="J41" s="37">
        <f>COUNTIF(F$22:F145,"3 СР")</f>
        <v>0</v>
      </c>
    </row>
    <row r="42" spans="1:10" ht="5.25" customHeight="1" x14ac:dyDescent="0.25">
      <c r="A42" s="2"/>
      <c r="B42" s="2"/>
      <c r="C42" s="2"/>
      <c r="D42" s="2"/>
      <c r="E42" s="2"/>
      <c r="F42" s="2"/>
      <c r="I42" s="19"/>
      <c r="J42" s="18"/>
    </row>
    <row r="43" spans="1:10" x14ac:dyDescent="0.25">
      <c r="A43" s="42" t="str">
        <f>A16</f>
        <v>ТЕХНИЧЕСКИЙ ДЕЛЕГАТ ФВСР:</v>
      </c>
      <c r="B43" s="42"/>
      <c r="C43" s="42"/>
      <c r="D43" s="42"/>
      <c r="E43" s="42" t="str">
        <f>A17</f>
        <v>ГЛАВНЫЙ СУДЬЯ:</v>
      </c>
      <c r="F43" s="42"/>
      <c r="G43" s="42"/>
      <c r="H43" s="42" t="str">
        <f>A18</f>
        <v>ГЛАВНЫЙ СЕКРЕТАРЬ:</v>
      </c>
      <c r="I43" s="42"/>
      <c r="J43" s="5" t="str">
        <f>A19</f>
        <v>СУДЬЯ НА ФИНИШЕ:</v>
      </c>
    </row>
    <row r="44" spans="1:10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</row>
    <row r="45" spans="1:10" x14ac:dyDescent="0.25">
      <c r="A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D48" s="3"/>
      <c r="E48" s="3"/>
      <c r="F48" s="3"/>
      <c r="G48" s="3"/>
      <c r="H48" s="3"/>
      <c r="I48" s="3"/>
      <c r="J48" s="3"/>
    </row>
    <row r="49" spans="1:10" s="20" customFormat="1" ht="12" x14ac:dyDescent="0.25">
      <c r="A49" s="41" t="str">
        <f>H16</f>
        <v>КОСТЮКОВ П.П. (г. Москва)</v>
      </c>
      <c r="B49" s="41"/>
      <c r="C49" s="41"/>
      <c r="D49" s="41"/>
      <c r="E49" s="41" t="str">
        <f>H17</f>
        <v>ВЕДЕРНИКОВ М.Г. (ВК, г. ИЖЕВСК)</v>
      </c>
      <c r="F49" s="41"/>
      <c r="G49" s="41"/>
      <c r="H49" s="41" t="str">
        <f>H18</f>
        <v>САДРОВ Е.В. (1К, г. ИЖЕВСК)</v>
      </c>
      <c r="I49" s="41"/>
      <c r="J49" s="21" t="str">
        <f>H19</f>
        <v>СЕРЕБРО В.А. (ВК, г. ИЖЕВСК)</v>
      </c>
    </row>
  </sheetData>
  <sortState xmlns:xlrd2="http://schemas.microsoft.com/office/spreadsheetml/2017/richdata2" ref="A51:Y64">
    <sortCondition descending="1" ref="A51:A64"/>
    <sortCondition ref="B51:B64"/>
  </sortState>
  <mergeCells count="37">
    <mergeCell ref="A1:J1"/>
    <mergeCell ref="A2:J2"/>
    <mergeCell ref="A3:J3"/>
    <mergeCell ref="A4:J4"/>
    <mergeCell ref="A6:J6"/>
    <mergeCell ref="A5:J5"/>
    <mergeCell ref="A7:J7"/>
    <mergeCell ref="I21:I22"/>
    <mergeCell ref="A8:J8"/>
    <mergeCell ref="J21:J22"/>
    <mergeCell ref="G21:G22"/>
    <mergeCell ref="A9:J9"/>
    <mergeCell ref="A10:J10"/>
    <mergeCell ref="A11:J11"/>
    <mergeCell ref="A21:A22"/>
    <mergeCell ref="B21:B22"/>
    <mergeCell ref="C21:C22"/>
    <mergeCell ref="D21:D22"/>
    <mergeCell ref="A12:J12"/>
    <mergeCell ref="A13:D13"/>
    <mergeCell ref="A14:D14"/>
    <mergeCell ref="I16:J16"/>
    <mergeCell ref="E21:E22"/>
    <mergeCell ref="A15:H15"/>
    <mergeCell ref="H21:H22"/>
    <mergeCell ref="I15:J15"/>
    <mergeCell ref="F21:F22"/>
    <mergeCell ref="A49:D49"/>
    <mergeCell ref="E49:G49"/>
    <mergeCell ref="H49:I49"/>
    <mergeCell ref="A34:D34"/>
    <mergeCell ref="A43:D43"/>
    <mergeCell ref="E43:G43"/>
    <mergeCell ref="H43:I43"/>
    <mergeCell ref="A44:E44"/>
    <mergeCell ref="F44:J44"/>
    <mergeCell ref="G34:J34"/>
  </mergeCells>
  <printOptions horizontalCentered="1"/>
  <pageMargins left="0.19685039370078741" right="0.19685039370078741" top="0.59055118110236227" bottom="0.59055118110236227" header="0.15748031496062992" footer="0.11811023622047245"/>
  <pageSetup paperSize="9" scale="59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ЧР ВС ВМХ Классик, Крузер</vt:lpstr>
      <vt:lpstr>'Итог ЧР ВС ВМХ Классик, Крузер'!Заголовки_для_печати</vt:lpstr>
      <vt:lpstr>'Итог ЧР ВС ВМХ Классик, Крузер'!Область_печати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2021-12-27T08:47:08Z</cp:lastPrinted>
  <dcterms:created xsi:type="dcterms:W3CDTF">1996-10-08T23:32:33Z</dcterms:created>
  <dcterms:modified xsi:type="dcterms:W3CDTF">2024-01-09T08:38:33Z</dcterms:modified>
</cp:coreProperties>
</file>