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A5CB63A4-75D2-4406-8BC0-F1A0CAAD9B7C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ком г. пресл. 4 км" sheetId="100" r:id="rId1"/>
  </sheets>
  <definedNames>
    <definedName name="_xlnm.Print_Area" localSheetId="0">'ком г. пресл. 4 км'!$A$1:$O$75</definedName>
  </definedNames>
  <calcPr calcId="181029"/>
</workbook>
</file>

<file path=xl/calcChain.xml><?xml version="1.0" encoding="utf-8"?>
<calcChain xmlns="http://schemas.openxmlformats.org/spreadsheetml/2006/main">
  <c r="M23" i="100" l="1"/>
  <c r="A75" i="100"/>
  <c r="M69" i="100"/>
  <c r="H69" i="100"/>
  <c r="E69" i="100"/>
  <c r="A69" i="100"/>
  <c r="O58" i="100"/>
  <c r="O57" i="100"/>
  <c r="O56" i="100"/>
  <c r="O54" i="100"/>
  <c r="O53" i="100"/>
  <c r="O52" i="100"/>
  <c r="O50" i="100"/>
  <c r="O49" i="100"/>
  <c r="O48" i="100"/>
  <c r="O46" i="100"/>
  <c r="O45" i="100"/>
  <c r="O44" i="100"/>
  <c r="O42" i="100"/>
  <c r="O41" i="100"/>
  <c r="O40" i="100"/>
  <c r="O38" i="100"/>
  <c r="O37" i="100"/>
  <c r="O36" i="100"/>
  <c r="O34" i="100"/>
  <c r="O33" i="100"/>
  <c r="O32" i="100"/>
  <c r="O30" i="100"/>
  <c r="O29" i="100"/>
  <c r="O28" i="100"/>
  <c r="O26" i="100"/>
  <c r="O25" i="100"/>
  <c r="O24" i="100"/>
  <c r="N54" i="100"/>
  <c r="N53" i="100"/>
  <c r="N52" i="100"/>
  <c r="N50" i="100"/>
  <c r="N49" i="100"/>
  <c r="N48" i="100"/>
  <c r="N46" i="100"/>
  <c r="N45" i="100"/>
  <c r="N44" i="100"/>
  <c r="N58" i="100"/>
  <c r="N57" i="100"/>
  <c r="N56" i="100"/>
  <c r="N42" i="100"/>
  <c r="N41" i="100"/>
  <c r="N40" i="100"/>
  <c r="N38" i="100"/>
  <c r="N37" i="100"/>
  <c r="N36" i="100"/>
  <c r="N34" i="100"/>
  <c r="N33" i="100"/>
  <c r="N32" i="100"/>
  <c r="N30" i="100"/>
  <c r="N29" i="100"/>
  <c r="N28" i="100"/>
  <c r="N26" i="100"/>
  <c r="N25" i="100"/>
  <c r="N24" i="100"/>
  <c r="L55" i="100"/>
  <c r="L47" i="100"/>
  <c r="L43" i="100"/>
  <c r="L39" i="100"/>
  <c r="L35" i="100"/>
  <c r="L31" i="100"/>
  <c r="L27" i="100"/>
  <c r="L23" i="100"/>
  <c r="L24" i="100" s="1"/>
  <c r="L38" i="100" l="1"/>
  <c r="L37" i="100"/>
  <c r="L36" i="100"/>
  <c r="L58" i="100"/>
  <c r="L57" i="100"/>
  <c r="L56" i="100"/>
  <c r="L54" i="100"/>
  <c r="L53" i="100"/>
  <c r="L52" i="100"/>
  <c r="L50" i="100"/>
  <c r="L49" i="100"/>
  <c r="L48" i="100"/>
  <c r="L46" i="100"/>
  <c r="L45" i="100"/>
  <c r="L44" i="100"/>
  <c r="L42" i="100"/>
  <c r="L41" i="100"/>
  <c r="L40" i="100"/>
  <c r="L34" i="100"/>
  <c r="L33" i="100"/>
  <c r="L32" i="100"/>
  <c r="L30" i="100"/>
  <c r="L29" i="100"/>
  <c r="L28" i="100"/>
  <c r="L26" i="100"/>
  <c r="L25" i="100"/>
  <c r="O67" i="100" l="1"/>
  <c r="O66" i="100"/>
  <c r="O65" i="100"/>
  <c r="O64" i="100"/>
  <c r="M55" i="100" l="1"/>
  <c r="M51" i="100"/>
  <c r="M47" i="100"/>
  <c r="M43" i="100"/>
  <c r="M39" i="100"/>
  <c r="M58" i="100" l="1"/>
  <c r="M57" i="100"/>
  <c r="M56" i="100"/>
  <c r="M54" i="100"/>
  <c r="M53" i="100"/>
  <c r="M52" i="100"/>
  <c r="M48" i="100"/>
  <c r="M50" i="100"/>
  <c r="M49" i="100"/>
  <c r="M46" i="100"/>
  <c r="M45" i="100"/>
  <c r="M44" i="100"/>
  <c r="M42" i="100"/>
  <c r="M41" i="100"/>
  <c r="M40" i="100"/>
  <c r="M25" i="100"/>
  <c r="M26" i="100"/>
  <c r="M24" i="100"/>
  <c r="M27" i="100"/>
  <c r="M31" i="100"/>
  <c r="M35" i="100"/>
  <c r="M75" i="100"/>
  <c r="H75" i="100"/>
  <c r="E75" i="100"/>
  <c r="H67" i="100"/>
  <c r="H66" i="100"/>
  <c r="H65" i="100"/>
  <c r="O63" i="100"/>
  <c r="O62" i="100"/>
  <c r="O61" i="100"/>
  <c r="M38" i="100" l="1"/>
  <c r="M37" i="100"/>
  <c r="M36" i="100"/>
  <c r="M34" i="100"/>
  <c r="M33" i="100"/>
  <c r="M32" i="100"/>
  <c r="M30" i="100"/>
  <c r="M29" i="100"/>
  <c r="M28" i="100"/>
</calcChain>
</file>

<file path=xl/sharedStrings.xml><?xml version="1.0" encoding="utf-8"?>
<sst xmlns="http://schemas.openxmlformats.org/spreadsheetml/2006/main" count="189" uniqueCount="139">
  <si>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</si>
  <si>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</si>
  <si>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</si>
  <si>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</si>
  <si>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</si>
  <si>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</si>
  <si>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</si>
  <si>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</si>
  <si>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</si>
  <si>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</si>
  <si>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</si>
  <si>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</si>
  <si>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</si>
  <si>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</si>
  <si>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</si>
  <si>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</si>
  <si>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</si>
  <si>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</si>
  <si>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</si>
  <si>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</si>
  <si>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</si>
  <si>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</si>
  <si>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</si>
  <si>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ЗМС</t>
  </si>
  <si>
    <t>КМС</t>
  </si>
  <si>
    <t>Субъектов РФ</t>
  </si>
  <si>
    <t>ДАТА РОЖД.</t>
  </si>
  <si>
    <t>UCI ID</t>
  </si>
  <si>
    <t>1 СР</t>
  </si>
  <si>
    <t/>
  </si>
  <si>
    <t>2 СР</t>
  </si>
  <si>
    <t>3 СР</t>
  </si>
  <si>
    <t>ПЕРВЕНСТВО РОССИИ</t>
  </si>
  <si>
    <t>Санкт-Петербург</t>
  </si>
  <si>
    <t>НАЧАЛО ГОНКИ:</t>
  </si>
  <si>
    <t>ОКОНЧАНИЕ ГОНКИ:</t>
  </si>
  <si>
    <t>РЕЗУЛЬТАТ НА ОТРЕЗКЕ</t>
  </si>
  <si>
    <t>Тульская область</t>
  </si>
  <si>
    <t>Финал</t>
  </si>
  <si>
    <t>Квалификация</t>
  </si>
  <si>
    <t>13.05.2007</t>
  </si>
  <si>
    <t>03.05.2007</t>
  </si>
  <si>
    <t>24.02.2007</t>
  </si>
  <si>
    <t>09.01.2006</t>
  </si>
  <si>
    <t>Омская область</t>
  </si>
  <si>
    <t>трек - командная гонка преследования 4 км</t>
  </si>
  <si>
    <t>Юниоры 17-18 лет</t>
  </si>
  <si>
    <t>МЕСТО ПРОВЕДЕНИЯ: г. Санкт-Петербург</t>
  </si>
  <si>
    <t>ДАТА ПРОВЕДЕНИЯ: 01 июня 2022 года</t>
  </si>
  <si>
    <t>НАЗВАНИЕ ТРАССЫ / РЕГ. НОМЕР: велотрек "Локосфинкс"</t>
  </si>
  <si>
    <t>Михайлова И.Н. (ВК, Санкт-Петербург)</t>
  </si>
  <si>
    <t>Соловьев Г.Н. (ВК, Санкт-петербург)</t>
  </si>
  <si>
    <t>Радчук А.С. (ВК, Санкт-Петербург)</t>
  </si>
  <si>
    <t>0-1000 м</t>
  </si>
  <si>
    <t>1000-2000 м</t>
  </si>
  <si>
    <t>2000-3000 м</t>
  </si>
  <si>
    <t>3000-4000 м</t>
  </si>
  <si>
    <t>Температура: +25</t>
  </si>
  <si>
    <t>Влажность: 58 %</t>
  </si>
  <si>
    <t>Постарнак Михаил</t>
  </si>
  <si>
    <t>13.08.2004</t>
  </si>
  <si>
    <t>Санкт-Петербург, Ростовская область</t>
  </si>
  <si>
    <t>Зараковский Даниил</t>
  </si>
  <si>
    <t>15.07.2004</t>
  </si>
  <si>
    <t>Скорняков Григорий</t>
  </si>
  <si>
    <t>Бугаенко Виктор</t>
  </si>
  <si>
    <t>25.02.2004</t>
  </si>
  <si>
    <t>Савекин Илья</t>
  </si>
  <si>
    <t>Кузнецов Руслан</t>
  </si>
  <si>
    <t>14.03.2005</t>
  </si>
  <si>
    <t>Казаков Даниил</t>
  </si>
  <si>
    <t>08.01.2005</t>
  </si>
  <si>
    <t>Гончаров Владимир</t>
  </si>
  <si>
    <t>12.08.2005</t>
  </si>
  <si>
    <t>Белянин Андрей</t>
  </si>
  <si>
    <t>17.10.2004</t>
  </si>
  <si>
    <t>Лунин Михаил</t>
  </si>
  <si>
    <t>27.09.2005</t>
  </si>
  <si>
    <t>Беликов Никита</t>
  </si>
  <si>
    <t>16.05.2005</t>
  </si>
  <si>
    <t>Мишанков Максим</t>
  </si>
  <si>
    <t>01.07.2005</t>
  </si>
  <si>
    <t>Козубенко Алексей</t>
  </si>
  <si>
    <t>12.01.2005</t>
  </si>
  <si>
    <t>Павлов Ярослав</t>
  </si>
  <si>
    <t>29.10.2005</t>
  </si>
  <si>
    <t>Пурыгин Максим</t>
  </si>
  <si>
    <t>17.06.2005</t>
  </si>
  <si>
    <t>Тетенков Глеб</t>
  </si>
  <si>
    <t>26.01.2004</t>
  </si>
  <si>
    <t>Павловский Дмитрий</t>
  </si>
  <si>
    <t>22.09.2007</t>
  </si>
  <si>
    <t>Демирчян Артак</t>
  </si>
  <si>
    <t>09.06.2007</t>
  </si>
  <si>
    <t>Азиза Али</t>
  </si>
  <si>
    <t>21.09.2007</t>
  </si>
  <si>
    <t>Просандеев Ярослав</t>
  </si>
  <si>
    <t>10.03.2007</t>
  </si>
  <si>
    <t>Яковлев Матвей</t>
  </si>
  <si>
    <t>22.01.2008</t>
  </si>
  <si>
    <t>Блохин Кирилл</t>
  </si>
  <si>
    <t>09.06.2008</t>
  </si>
  <si>
    <t>Свиловский Денис</t>
  </si>
  <si>
    <t>18.03.2008</t>
  </si>
  <si>
    <t>Новолодский Ростислав</t>
  </si>
  <si>
    <t>18.05.2008</t>
  </si>
  <si>
    <t>Суятин Мирослав</t>
  </si>
  <si>
    <t>Марямидзе Степан</t>
  </si>
  <si>
    <t>31.05.2005</t>
  </si>
  <si>
    <t>Почерняев Николай</t>
  </si>
  <si>
    <t>12.06.2005</t>
  </si>
  <si>
    <t>Майоров Ждан</t>
  </si>
  <si>
    <t>11.04.2005</t>
  </si>
  <si>
    <t>Чулков Алексей</t>
  </si>
  <si>
    <t>19.12.2005</t>
  </si>
  <si>
    <t>Базаев Артем</t>
  </si>
  <si>
    <t>26.03.2005</t>
  </si>
  <si>
    <t>Кузьменко Николай</t>
  </si>
  <si>
    <t>23.11.2005</t>
  </si>
  <si>
    <t>Мухин Михаил</t>
  </si>
  <si>
    <t>04.06.2005</t>
  </si>
  <si>
    <t>Хворостов Богдан</t>
  </si>
  <si>
    <t>Гончаров Александр</t>
  </si>
  <si>
    <t>Рябов Александр</t>
  </si>
  <si>
    <t>Грамарчук Трофим</t>
  </si>
  <si>
    <t>07.02.2007</t>
  </si>
  <si>
    <t>№ ВРВС: 0080391611Я</t>
  </si>
  <si>
    <t>№ ЕКП 2022: 14998</t>
  </si>
  <si>
    <t>дерево</t>
  </si>
  <si>
    <t>16</t>
  </si>
  <si>
    <t>ПОКРЫТИЕ ТРЕКА:</t>
  </si>
  <si>
    <t>ДЛИНА ТРЕКА (м):</t>
  </si>
  <si>
    <t>ДИСТАНЦИЯ (км) / КРУГОВ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</si>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</sst>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h:mm:ss.00"/>
    <numFmt numFmtId="166" formatCode="0.0"/>
    <numFmt numFmtId="167" formatCode="m:ss.000"/>
    <numFmt numFmtId="168" formatCode="0.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13" fillId="0" borderId="0" xfId="0" applyFont="1"/>
    <xf numFmtId="0" fontId="15" fillId="0" borderId="0" xfId="0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5" fillId="3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/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9" fillId="0" borderId="0" xfId="8" applyFont="1" applyAlignment="1">
      <alignment vertical="center" wrapText="1"/>
    </xf>
    <xf numFmtId="1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/>
    </xf>
    <xf numFmtId="1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2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9" fontId="17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16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16" fillId="2" borderId="0" xfId="3" applyFont="1" applyFill="1" applyAlignment="1">
      <alignment horizontal="center" vertical="center" wrapText="1"/>
    </xf>
    <xf numFmtId="14" fontId="16" fillId="2" borderId="0" xfId="3" applyNumberFormat="1" applyFont="1" applyFill="1" applyAlignment="1">
      <alignment horizontal="center" vertical="center" wrapText="1"/>
    </xf>
    <xf numFmtId="165" fontId="16" fillId="2" borderId="0" xfId="3" applyNumberFormat="1" applyFont="1" applyFill="1" applyAlignment="1">
      <alignment horizontal="center" vertical="center" wrapText="1"/>
    </xf>
    <xf numFmtId="2" fontId="16" fillId="2" borderId="0" xfId="3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16930</xdr:colOff>
      <xdr:row>0</xdr:row>
      <xdr:rowOff>25344</xdr:rowOff>
    </xdr:from>
    <xdr:to>
      <xdr:col>1</xdr:col>
      <xdr:colOff>390525</xdr:colOff>
      <xdr:row>5</xdr:row>
      <xdr:rowOff>79968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" y="25344"/>
          <a:ext cx="824445" cy="911281"/>
        </a:xfrm>
        <a:prstGeom prst="rect">
          <a:avLst/>
        </a:prstGeom>
      </xdr:spPr>
    </xdr:pic>
    <xdr:clientData/>
  </xdr:twoCellAnchor>
  <xdr:twoCellAnchor editAs="oneCell">
    <xdr:from>
      <xdr:col>2</xdr:col>
      <xdr:colOff>169267</xdr:colOff>
      <xdr:row>0</xdr:row>
      <xdr:rowOff>67445</xdr:rowOff>
    </xdr:from>
    <xdr:to>
      <xdr:col>3</xdr:col>
      <xdr:colOff>317500</xdr:colOff>
      <xdr:row>5</xdr:row>
      <xdr:rowOff>37508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67" y="67445"/>
          <a:ext cx="935633" cy="812031"/>
        </a:xfrm>
        <a:prstGeom prst="rect">
          <a:avLst/>
        </a:prstGeom>
      </xdr:spPr>
    </xdr:pic>
    <xdr:clientData/>
  </xdr:twoCellAnchor>
  <xdr:oneCellAnchor>
    <xdr:from>
      <xdr:col>13</xdr:col>
      <xdr:colOff>622301</xdr:colOff>
      <xdr:row>0</xdr:row>
      <xdr:rowOff>101600</xdr:rowOff>
    </xdr:from>
    <xdr:ext cx="936560" cy="697974"/>
    <xdr:pic>
      <xdr:nvPicPr>
        <xdr:cNvPr id="5" name="Picture 5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93501" y="101600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5"/>
  <sheetViews>
    <sheetView tabSelected="1" view="pageBreakPreview" topLeftCell="A4" zoomScale="91" zoomScaleNormal="91" zoomScaleSheetLayoutView="91" workbookViewId="0">
      <selection activeCell="A15" sqref="A15:G15"/>
    </sheetView>
  </sheetViews>
  <sheetFormatPr defaultColWidth="8.85546875" defaultRowHeight="12.75" x14ac:dyDescent="0.2"/>
  <cols>
    <col min="1" max="1" width="6.7109375" customWidth="1"/>
    <col min="2" max="2" width="7.85546875" customWidth="1"/>
    <col min="3" max="3" width="11.7109375" customWidth="1"/>
    <col min="4" max="4" width="21.140625" customWidth="1"/>
    <col min="5" max="5" width="11.140625" customWidth="1"/>
    <col min="7" max="7" width="23.7109375" customWidth="1"/>
    <col min="8" max="8" width="10.140625" customWidth="1"/>
    <col min="9" max="11" width="11.5703125" customWidth="1"/>
    <col min="12" max="12" width="10.28515625" bestFit="1" customWidth="1"/>
    <col min="13" max="13" width="11.42578125" customWidth="1"/>
    <col min="14" max="14" width="13.140625" customWidth="1"/>
    <col min="15" max="15" width="13.7109375" customWidth="1"/>
  </cols>
  <sheetData>
    <row r="1" spans="1:15" s="1" customFormat="1" ht="18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s="1" customFormat="1" ht="9.75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s="1" customFormat="1" ht="18.75" x14ac:dyDescent="0.25">
      <c r="A3" s="50" t="s">
        <v>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s="1" customFormat="1" ht="11.25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1" customFormat="1" ht="6.75" customHeight="1" x14ac:dyDescent="0.25">
      <c r="A5" s="50" t="s">
        <v>29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2" customFormat="1" ht="26.25" x14ac:dyDescent="0.35">
      <c r="A6" s="49" t="s">
        <v>32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s="1" customFormat="1" ht="18.75" x14ac:dyDescent="0.25">
      <c r="A7" s="51" t="s">
        <v>14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s="1" customFormat="1" ht="8.2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s="1" customFormat="1" ht="18.75" x14ac:dyDescent="0.25">
      <c r="A9" s="51" t="s">
        <v>19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5" s="1" customFormat="1" ht="18.75" x14ac:dyDescent="0.25">
      <c r="A10" s="52" t="s">
        <v>45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5" s="1" customFormat="1" ht="18.75" x14ac:dyDescent="0.25">
      <c r="A11" s="51" t="s">
        <v>46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1:15" s="1" customFormat="1" ht="8.25" customHeight="1" x14ac:dyDescent="0.25">
      <c r="A12" s="51" t="s">
        <v>29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5" s="9" customFormat="1" x14ac:dyDescent="0.2">
      <c r="A13" s="53" t="s">
        <v>47</v>
      </c>
      <c r="B13" s="53"/>
      <c r="C13" s="53"/>
      <c r="D13" s="53"/>
      <c r="E13" s="4"/>
      <c r="F13" s="5"/>
      <c r="G13" s="5" t="s">
        <v>34</v>
      </c>
      <c r="H13" s="6"/>
      <c r="I13" s="6"/>
      <c r="J13" s="6"/>
      <c r="K13" s="6"/>
      <c r="L13" s="6"/>
      <c r="M13" s="7"/>
      <c r="N13" s="8"/>
      <c r="O13" s="8" t="s">
        <v>126</v>
      </c>
    </row>
    <row r="14" spans="1:15" s="9" customFormat="1" x14ac:dyDescent="0.2">
      <c r="A14" s="53" t="s">
        <v>48</v>
      </c>
      <c r="B14" s="53"/>
      <c r="C14" s="53"/>
      <c r="D14" s="53"/>
      <c r="E14" s="4"/>
      <c r="F14" s="5"/>
      <c r="G14" s="5" t="s">
        <v>35</v>
      </c>
      <c r="H14" s="6"/>
      <c r="I14" s="6"/>
      <c r="J14" s="6"/>
      <c r="K14" s="6"/>
      <c r="L14" s="6"/>
      <c r="M14" s="7"/>
      <c r="N14" s="8"/>
      <c r="O14" s="8" t="s">
        <v>127</v>
      </c>
    </row>
    <row r="15" spans="1:15" s="9" customFormat="1" x14ac:dyDescent="0.2">
      <c r="A15" s="61" t="s">
        <v>8</v>
      </c>
      <c r="B15" s="61"/>
      <c r="C15" s="61"/>
      <c r="D15" s="61"/>
      <c r="E15" s="61"/>
      <c r="F15" s="61"/>
      <c r="G15" s="62"/>
      <c r="H15" s="54" t="s">
        <v>1</v>
      </c>
      <c r="I15" s="54"/>
      <c r="J15" s="54"/>
      <c r="K15" s="54"/>
      <c r="L15" s="54"/>
      <c r="M15" s="54"/>
      <c r="N15" s="54"/>
      <c r="O15" s="54"/>
    </row>
    <row r="16" spans="1:15" s="9" customFormat="1" x14ac:dyDescent="0.2">
      <c r="A16" s="5" t="s">
        <v>15</v>
      </c>
      <c r="B16" s="11"/>
      <c r="C16" s="11"/>
      <c r="D16" s="5"/>
      <c r="E16" s="8" t="s">
        <v>29</v>
      </c>
      <c r="F16" s="5"/>
      <c r="G16" s="32"/>
      <c r="H16" s="55" t="s">
        <v>49</v>
      </c>
      <c r="I16" s="55"/>
      <c r="J16" s="55"/>
      <c r="K16" s="55"/>
      <c r="L16" s="55"/>
      <c r="M16" s="55"/>
      <c r="N16" s="55"/>
      <c r="O16" s="55"/>
    </row>
    <row r="17" spans="1:15" s="9" customFormat="1" x14ac:dyDescent="0.2">
      <c r="A17" s="5" t="s">
        <v>16</v>
      </c>
      <c r="B17" s="11"/>
      <c r="C17" s="11"/>
      <c r="D17" s="8"/>
      <c r="E17" s="4"/>
      <c r="F17" s="5"/>
      <c r="G17" s="32" t="s">
        <v>51</v>
      </c>
      <c r="H17" s="13" t="s">
        <v>130</v>
      </c>
      <c r="I17" s="13"/>
      <c r="J17" s="13"/>
      <c r="K17" s="13"/>
      <c r="L17" s="13"/>
      <c r="M17" s="13"/>
      <c r="N17" s="13"/>
      <c r="O17" s="14" t="s">
        <v>128</v>
      </c>
    </row>
    <row r="18" spans="1:15" s="9" customFormat="1" x14ac:dyDescent="0.2">
      <c r="A18" s="5" t="s">
        <v>17</v>
      </c>
      <c r="B18" s="11"/>
      <c r="C18" s="11"/>
      <c r="D18" s="8"/>
      <c r="E18" s="4"/>
      <c r="F18" s="5"/>
      <c r="G18" s="32" t="s">
        <v>52</v>
      </c>
      <c r="H18" s="13" t="s">
        <v>131</v>
      </c>
      <c r="I18" s="13"/>
      <c r="J18" s="13"/>
      <c r="K18" s="13"/>
      <c r="L18" s="13"/>
      <c r="M18" s="13"/>
      <c r="N18" s="13"/>
      <c r="O18" s="15">
        <v>250</v>
      </c>
    </row>
    <row r="19" spans="1:15" s="9" customFormat="1" x14ac:dyDescent="0.2">
      <c r="A19" s="5" t="s">
        <v>13</v>
      </c>
      <c r="B19" s="11"/>
      <c r="C19" s="11"/>
      <c r="D19" s="5"/>
      <c r="E19" s="4"/>
      <c r="F19" s="5"/>
      <c r="G19" s="32" t="s">
        <v>50</v>
      </c>
      <c r="H19" s="12" t="s">
        <v>132</v>
      </c>
      <c r="I19" s="12"/>
      <c r="J19" s="12"/>
      <c r="K19" s="12"/>
      <c r="L19" s="12"/>
      <c r="M19" s="16">
        <v>4</v>
      </c>
      <c r="O19" s="17" t="s">
        <v>129</v>
      </c>
    </row>
    <row r="20" spans="1:15" ht="7.5" customHeight="1" x14ac:dyDescent="0.2">
      <c r="A20" s="5"/>
      <c r="B20" s="11"/>
      <c r="C20" s="11"/>
      <c r="D20" s="5"/>
      <c r="E20" s="4"/>
      <c r="F20" s="5"/>
      <c r="G20" s="33"/>
      <c r="H20" s="18"/>
      <c r="I20" s="18"/>
      <c r="J20" s="18"/>
      <c r="K20" s="18"/>
      <c r="L20" s="18"/>
      <c r="M20" s="7"/>
      <c r="N20" s="5"/>
      <c r="O20" s="5"/>
    </row>
    <row r="21" spans="1:15" s="9" customFormat="1" ht="13.5" customHeight="1" x14ac:dyDescent="0.2">
      <c r="A21" s="48" t="s">
        <v>5</v>
      </c>
      <c r="B21" s="56" t="s">
        <v>10</v>
      </c>
      <c r="C21" s="56" t="s">
        <v>27</v>
      </c>
      <c r="D21" s="56" t="s">
        <v>2</v>
      </c>
      <c r="E21" s="57" t="s">
        <v>26</v>
      </c>
      <c r="F21" s="56" t="s">
        <v>7</v>
      </c>
      <c r="G21" s="56" t="s">
        <v>11</v>
      </c>
      <c r="H21" s="48" t="s">
        <v>36</v>
      </c>
      <c r="I21" s="48"/>
      <c r="J21" s="48"/>
      <c r="K21" s="48"/>
      <c r="L21" s="58" t="s">
        <v>6</v>
      </c>
      <c r="M21" s="59" t="s">
        <v>20</v>
      </c>
      <c r="N21" s="47" t="s">
        <v>22</v>
      </c>
      <c r="O21" s="47" t="s">
        <v>12</v>
      </c>
    </row>
    <row r="22" spans="1:15" s="9" customFormat="1" x14ac:dyDescent="0.2">
      <c r="A22" s="48"/>
      <c r="B22" s="56"/>
      <c r="C22" s="56"/>
      <c r="D22" s="56"/>
      <c r="E22" s="57"/>
      <c r="F22" s="56"/>
      <c r="G22" s="56"/>
      <c r="H22" s="10" t="s">
        <v>53</v>
      </c>
      <c r="I22" s="10" t="s">
        <v>54</v>
      </c>
      <c r="J22" s="10" t="s">
        <v>55</v>
      </c>
      <c r="K22" s="10" t="s">
        <v>56</v>
      </c>
      <c r="L22" s="58"/>
      <c r="M22" s="59"/>
      <c r="N22" s="47"/>
      <c r="O22" s="47"/>
    </row>
    <row r="23" spans="1:15" ht="24.75" customHeight="1" x14ac:dyDescent="0.2">
      <c r="A23" s="44">
        <v>1</v>
      </c>
      <c r="B23" s="11">
        <v>14</v>
      </c>
      <c r="C23" s="11">
        <v>10090937177</v>
      </c>
      <c r="D23" s="3" t="s">
        <v>59</v>
      </c>
      <c r="E23" s="11" t="s">
        <v>60</v>
      </c>
      <c r="F23" s="11"/>
      <c r="G23" s="19" t="s">
        <v>61</v>
      </c>
      <c r="H23" s="45">
        <v>7.1724537037037026E-4</v>
      </c>
      <c r="I23" s="45">
        <v>6.5659722222222215E-4</v>
      </c>
      <c r="J23" s="45">
        <v>6.6840277777777775E-4</v>
      </c>
      <c r="K23" s="45">
        <v>6.6840277777777775E-4</v>
      </c>
      <c r="L23" s="45">
        <f>SUM(H23,I23,J23,K23)</f>
        <v>2.7106481481481478E-3</v>
      </c>
      <c r="M23" s="46">
        <f>$M$19/((L23*24))</f>
        <v>61.485909479077719</v>
      </c>
      <c r="N23" s="11" t="s">
        <v>21</v>
      </c>
      <c r="O23" s="44" t="s">
        <v>38</v>
      </c>
    </row>
    <row r="24" spans="1:15" ht="16.5" customHeight="1" x14ac:dyDescent="0.2">
      <c r="A24" s="44"/>
      <c r="B24" s="11">
        <v>15</v>
      </c>
      <c r="C24" s="11">
        <v>10065490643</v>
      </c>
      <c r="D24" s="3" t="s">
        <v>62</v>
      </c>
      <c r="E24" s="11" t="s">
        <v>63</v>
      </c>
      <c r="F24" s="11"/>
      <c r="G24" s="19" t="s">
        <v>33</v>
      </c>
      <c r="H24" s="45">
        <v>7.3993055555555563E-4</v>
      </c>
      <c r="I24" s="45">
        <v>6.6932870370370367E-4</v>
      </c>
      <c r="J24" s="45">
        <v>6.8495370370370368E-4</v>
      </c>
      <c r="K24" s="45">
        <v>6.9224537037037041E-4</v>
      </c>
      <c r="L24" s="45">
        <f>L23</f>
        <v>2.7106481481481478E-3</v>
      </c>
      <c r="M24" s="46">
        <f t="shared" ref="M24" si="0">M23</f>
        <v>61.485909479077719</v>
      </c>
      <c r="N24" s="11" t="str">
        <f>N23</f>
        <v>МС</v>
      </c>
      <c r="O24" s="44" t="str">
        <f t="shared" ref="O24" si="1">O23</f>
        <v>Финал</v>
      </c>
    </row>
    <row r="25" spans="1:15" ht="16.5" customHeight="1" x14ac:dyDescent="0.2">
      <c r="A25" s="44"/>
      <c r="B25" s="11">
        <v>18</v>
      </c>
      <c r="C25" s="11">
        <v>10090936672</v>
      </c>
      <c r="D25" s="3" t="s">
        <v>67</v>
      </c>
      <c r="E25" s="20">
        <v>38489</v>
      </c>
      <c r="F25" s="11"/>
      <c r="G25" s="19" t="s">
        <v>33</v>
      </c>
      <c r="H25" s="45">
        <v>7.3993055555555563E-4</v>
      </c>
      <c r="I25" s="45">
        <v>6.6932870370370367E-4</v>
      </c>
      <c r="J25" s="45">
        <v>6.8495370370370368E-4</v>
      </c>
      <c r="K25" s="45">
        <v>6.9224537037037041E-4</v>
      </c>
      <c r="L25" s="45">
        <f t="shared" ref="L25:M25" si="2">L23</f>
        <v>2.7106481481481478E-3</v>
      </c>
      <c r="M25" s="46">
        <f t="shared" si="2"/>
        <v>61.485909479077719</v>
      </c>
      <c r="N25" s="11" t="str">
        <f>N23</f>
        <v>МС</v>
      </c>
      <c r="O25" s="44" t="str">
        <f t="shared" ref="O25" si="3">O23</f>
        <v>Финал</v>
      </c>
    </row>
    <row r="26" spans="1:15" ht="16.5" customHeight="1" x14ac:dyDescent="0.2">
      <c r="A26" s="44"/>
      <c r="B26" s="11">
        <v>22</v>
      </c>
      <c r="C26" s="11">
        <v>10075644826</v>
      </c>
      <c r="D26" s="3" t="s">
        <v>65</v>
      </c>
      <c r="E26" s="11" t="s">
        <v>66</v>
      </c>
      <c r="F26" s="11"/>
      <c r="G26" s="19" t="s">
        <v>33</v>
      </c>
      <c r="H26" s="45">
        <v>7.3993055555555563E-4</v>
      </c>
      <c r="I26" s="45">
        <v>6.6932870370370367E-4</v>
      </c>
      <c r="J26" s="45">
        <v>6.8495370370370368E-4</v>
      </c>
      <c r="K26" s="45">
        <v>6.9224537037037041E-4</v>
      </c>
      <c r="L26" s="45">
        <f t="shared" ref="L26:M26" si="4">L23</f>
        <v>2.7106481481481478E-3</v>
      </c>
      <c r="M26" s="46">
        <f t="shared" si="4"/>
        <v>61.485909479077719</v>
      </c>
      <c r="N26" s="11" t="str">
        <f>N23</f>
        <v>МС</v>
      </c>
      <c r="O26" s="44" t="str">
        <f t="shared" ref="O26" si="5">O23</f>
        <v>Финал</v>
      </c>
    </row>
    <row r="27" spans="1:15" ht="16.5" customHeight="1" x14ac:dyDescent="0.2">
      <c r="A27" s="44">
        <v>2</v>
      </c>
      <c r="B27" s="11">
        <v>16</v>
      </c>
      <c r="C27" s="11">
        <v>10065490441</v>
      </c>
      <c r="D27" s="3" t="s">
        <v>64</v>
      </c>
      <c r="E27" s="20">
        <v>38304</v>
      </c>
      <c r="F27" s="11"/>
      <c r="G27" s="19" t="s">
        <v>33</v>
      </c>
      <c r="H27" s="45">
        <v>7.2858796296296289E-4</v>
      </c>
      <c r="I27" s="45">
        <v>6.8750000000000007E-4</v>
      </c>
      <c r="J27" s="45">
        <v>7.0243055555555553E-4</v>
      </c>
      <c r="K27" s="45">
        <v>6.8865740740740736E-4</v>
      </c>
      <c r="L27" s="45">
        <f>SUM(H27,I27,J27,K27)</f>
        <v>2.8071759259259261E-3</v>
      </c>
      <c r="M27" s="46">
        <f t="shared" ref="M27:M39" si="6">$M$19/((L27*24))</f>
        <v>59.37165003710728</v>
      </c>
      <c r="N27" s="11" t="s">
        <v>24</v>
      </c>
      <c r="O27" s="44" t="s">
        <v>38</v>
      </c>
    </row>
    <row r="28" spans="1:15" ht="16.5" customHeight="1" x14ac:dyDescent="0.2">
      <c r="A28" s="44">
        <v>2</v>
      </c>
      <c r="B28" s="11">
        <v>19</v>
      </c>
      <c r="C28" s="11">
        <v>10097338571</v>
      </c>
      <c r="D28" s="3" t="s">
        <v>68</v>
      </c>
      <c r="E28" s="11" t="s">
        <v>69</v>
      </c>
      <c r="F28" s="11"/>
      <c r="G28" s="19" t="s">
        <v>33</v>
      </c>
      <c r="H28" s="45">
        <v>7.5601851851851861E-4</v>
      </c>
      <c r="I28" s="45">
        <v>6.9039351851851857E-4</v>
      </c>
      <c r="J28" s="45">
        <v>7.0092592592592602E-4</v>
      </c>
      <c r="K28" s="45">
        <v>6.9236111111111104E-4</v>
      </c>
      <c r="L28" s="45">
        <f t="shared" ref="L28:M28" si="7">L27</f>
        <v>2.8071759259259261E-3</v>
      </c>
      <c r="M28" s="46">
        <f t="shared" si="7"/>
        <v>59.37165003710728</v>
      </c>
      <c r="N28" s="11" t="str">
        <f>N27</f>
        <v>КМС</v>
      </c>
      <c r="O28" s="44" t="str">
        <f t="shared" ref="O28" si="8">O27</f>
        <v>Финал</v>
      </c>
    </row>
    <row r="29" spans="1:15" ht="16.5" customHeight="1" x14ac:dyDescent="0.2">
      <c r="A29" s="44">
        <v>2</v>
      </c>
      <c r="B29" s="11">
        <v>20</v>
      </c>
      <c r="C29" s="11">
        <v>10097338672</v>
      </c>
      <c r="D29" s="3" t="s">
        <v>70</v>
      </c>
      <c r="E29" s="11" t="s">
        <v>71</v>
      </c>
      <c r="F29" s="11"/>
      <c r="G29" s="19" t="s">
        <v>33</v>
      </c>
      <c r="H29" s="45">
        <v>7.5601851851851861E-4</v>
      </c>
      <c r="I29" s="45">
        <v>6.9039351851851857E-4</v>
      </c>
      <c r="J29" s="45">
        <v>7.0092592592592602E-4</v>
      </c>
      <c r="K29" s="45">
        <v>6.9236111111111104E-4</v>
      </c>
      <c r="L29" s="45">
        <f t="shared" ref="L29:M29" si="9">L27</f>
        <v>2.8071759259259261E-3</v>
      </c>
      <c r="M29" s="46">
        <f t="shared" si="9"/>
        <v>59.37165003710728</v>
      </c>
      <c r="N29" s="11" t="str">
        <f>N27</f>
        <v>КМС</v>
      </c>
      <c r="O29" s="44" t="str">
        <f t="shared" ref="O29" si="10">O27</f>
        <v>Финал</v>
      </c>
    </row>
    <row r="30" spans="1:15" ht="16.5" customHeight="1" x14ac:dyDescent="0.2">
      <c r="A30" s="44">
        <v>2</v>
      </c>
      <c r="B30" s="11">
        <v>21</v>
      </c>
      <c r="C30" s="11">
        <v>10079259993</v>
      </c>
      <c r="D30" s="3" t="s">
        <v>72</v>
      </c>
      <c r="E30" s="11" t="s">
        <v>73</v>
      </c>
      <c r="F30" s="11"/>
      <c r="G30" s="19" t="s">
        <v>33</v>
      </c>
      <c r="H30" s="45">
        <v>7.5601851851851861E-4</v>
      </c>
      <c r="I30" s="45">
        <v>6.9039351851851857E-4</v>
      </c>
      <c r="J30" s="45">
        <v>7.0092592592592602E-4</v>
      </c>
      <c r="K30" s="45">
        <v>6.9236111111111104E-4</v>
      </c>
      <c r="L30" s="45">
        <f t="shared" ref="L30:M30" si="11">L27</f>
        <v>2.8071759259259261E-3</v>
      </c>
      <c r="M30" s="46">
        <f t="shared" si="11"/>
        <v>59.37165003710728</v>
      </c>
      <c r="N30" s="11" t="str">
        <f>N27</f>
        <v>КМС</v>
      </c>
      <c r="O30" s="44" t="str">
        <f t="shared" ref="O30" si="12">O27</f>
        <v>Финал</v>
      </c>
    </row>
    <row r="31" spans="1:15" ht="16.5" customHeight="1" x14ac:dyDescent="0.2">
      <c r="A31" s="44">
        <v>3</v>
      </c>
      <c r="B31" s="11">
        <v>195</v>
      </c>
      <c r="C31" s="11">
        <v>10036028107</v>
      </c>
      <c r="D31" s="3" t="s">
        <v>74</v>
      </c>
      <c r="E31" s="11" t="s">
        <v>75</v>
      </c>
      <c r="F31" s="11"/>
      <c r="G31" s="19" t="s">
        <v>33</v>
      </c>
      <c r="H31" s="45">
        <v>7.5798611111111108E-4</v>
      </c>
      <c r="I31" s="45">
        <v>6.9525462962962976E-4</v>
      </c>
      <c r="J31" s="45">
        <v>6.9895833333333322E-4</v>
      </c>
      <c r="K31" s="45">
        <v>7.1076388888888893E-4</v>
      </c>
      <c r="L31" s="45">
        <f>SUM(H31,I31,J31,K31)</f>
        <v>2.862962962962963E-3</v>
      </c>
      <c r="M31" s="46">
        <f t="shared" si="6"/>
        <v>58.214747736093145</v>
      </c>
      <c r="N31" s="11" t="s">
        <v>24</v>
      </c>
      <c r="O31" s="44" t="s">
        <v>38</v>
      </c>
    </row>
    <row r="32" spans="1:15" ht="22.5" customHeight="1" x14ac:dyDescent="0.2">
      <c r="A32" s="44">
        <v>3</v>
      </c>
      <c r="B32" s="11">
        <v>158</v>
      </c>
      <c r="C32" s="11">
        <v>10080977301</v>
      </c>
      <c r="D32" s="3" t="s">
        <v>76</v>
      </c>
      <c r="E32" s="11" t="s">
        <v>77</v>
      </c>
      <c r="F32" s="11"/>
      <c r="G32" s="19" t="s">
        <v>33</v>
      </c>
      <c r="H32" s="45">
        <v>7.7719907407407414E-4</v>
      </c>
      <c r="I32" s="45">
        <v>7.1099537037037041E-4</v>
      </c>
      <c r="J32" s="45">
        <v>7.1597222222222212E-4</v>
      </c>
      <c r="K32" s="45">
        <v>7.0960648148148152E-4</v>
      </c>
      <c r="L32" s="45">
        <f t="shared" ref="L32:M32" si="13">L31</f>
        <v>2.862962962962963E-3</v>
      </c>
      <c r="M32" s="46">
        <f t="shared" si="13"/>
        <v>58.214747736093145</v>
      </c>
      <c r="N32" s="11" t="str">
        <f>N31</f>
        <v>КМС</v>
      </c>
      <c r="O32" s="44" t="str">
        <f t="shared" ref="O32" si="14">O31</f>
        <v>Финал</v>
      </c>
    </row>
    <row r="33" spans="1:15" ht="18.75" customHeight="1" x14ac:dyDescent="0.2">
      <c r="A33" s="44">
        <v>3</v>
      </c>
      <c r="B33" s="11">
        <v>189</v>
      </c>
      <c r="C33" s="11">
        <v>10100958893</v>
      </c>
      <c r="D33" s="3" t="s">
        <v>78</v>
      </c>
      <c r="E33" s="11" t="s">
        <v>79</v>
      </c>
      <c r="F33" s="11"/>
      <c r="G33" s="19" t="s">
        <v>33</v>
      </c>
      <c r="H33" s="45">
        <v>7.7719907407407414E-4</v>
      </c>
      <c r="I33" s="45">
        <v>7.1099537037037041E-4</v>
      </c>
      <c r="J33" s="45">
        <v>7.1597222222222212E-4</v>
      </c>
      <c r="K33" s="45">
        <v>7.0960648148148152E-4</v>
      </c>
      <c r="L33" s="45">
        <f t="shared" ref="L33:M33" si="15">L31</f>
        <v>2.862962962962963E-3</v>
      </c>
      <c r="M33" s="46">
        <f t="shared" si="15"/>
        <v>58.214747736093145</v>
      </c>
      <c r="N33" s="11" t="str">
        <f>N31</f>
        <v>КМС</v>
      </c>
      <c r="O33" s="44" t="str">
        <f t="shared" ref="O33" si="16">O31</f>
        <v>Финал</v>
      </c>
    </row>
    <row r="34" spans="1:15" ht="16.5" customHeight="1" x14ac:dyDescent="0.2">
      <c r="A34" s="44">
        <v>3</v>
      </c>
      <c r="B34" s="11">
        <v>179</v>
      </c>
      <c r="C34" s="11">
        <v>10083179100</v>
      </c>
      <c r="D34" s="3" t="s">
        <v>80</v>
      </c>
      <c r="E34" s="11" t="s">
        <v>81</v>
      </c>
      <c r="F34" s="11"/>
      <c r="G34" s="19" t="s">
        <v>33</v>
      </c>
      <c r="H34" s="45">
        <v>7.7719907407407414E-4</v>
      </c>
      <c r="I34" s="45">
        <v>7.1099537037037041E-4</v>
      </c>
      <c r="J34" s="45">
        <v>7.1597222222222212E-4</v>
      </c>
      <c r="K34" s="45">
        <v>7.0960648148148152E-4</v>
      </c>
      <c r="L34" s="45">
        <f t="shared" ref="L34:M34" si="17">L31</f>
        <v>2.862962962962963E-3</v>
      </c>
      <c r="M34" s="46">
        <f t="shared" si="17"/>
        <v>58.214747736093145</v>
      </c>
      <c r="N34" s="11" t="str">
        <f>N31</f>
        <v>КМС</v>
      </c>
      <c r="O34" s="44" t="str">
        <f t="shared" ref="O34" si="18">O31</f>
        <v>Финал</v>
      </c>
    </row>
    <row r="35" spans="1:15" ht="16.5" customHeight="1" x14ac:dyDescent="0.2">
      <c r="A35" s="44">
        <v>4</v>
      </c>
      <c r="B35" s="11">
        <v>186</v>
      </c>
      <c r="C35" s="11">
        <v>10091962953</v>
      </c>
      <c r="D35" s="3" t="s">
        <v>82</v>
      </c>
      <c r="E35" s="11" t="s">
        <v>83</v>
      </c>
      <c r="F35" s="11"/>
      <c r="G35" s="19" t="s">
        <v>44</v>
      </c>
      <c r="H35" s="45">
        <v>7.7407407407407416E-4</v>
      </c>
      <c r="I35" s="45">
        <v>7.2500000000000006E-4</v>
      </c>
      <c r="J35" s="45">
        <v>7.395833333333333E-4</v>
      </c>
      <c r="K35" s="45">
        <v>7.2557870370370365E-4</v>
      </c>
      <c r="L35" s="45">
        <f>SUM(H35,I35,J35,K35)</f>
        <v>2.9642361111111111E-3</v>
      </c>
      <c r="M35" s="46">
        <f t="shared" si="6"/>
        <v>56.225840459177704</v>
      </c>
      <c r="N35" s="21" t="s">
        <v>28</v>
      </c>
      <c r="O35" s="44" t="s">
        <v>38</v>
      </c>
    </row>
    <row r="36" spans="1:15" ht="16.5" customHeight="1" x14ac:dyDescent="0.2">
      <c r="A36" s="44">
        <v>4</v>
      </c>
      <c r="B36" s="11">
        <v>191</v>
      </c>
      <c r="C36" s="11">
        <v>10093607206</v>
      </c>
      <c r="D36" s="3" t="s">
        <v>84</v>
      </c>
      <c r="E36" s="11" t="s">
        <v>85</v>
      </c>
      <c r="F36" s="11"/>
      <c r="G36" s="19" t="s">
        <v>44</v>
      </c>
      <c r="H36" s="45">
        <v>7.7939814814814809E-4</v>
      </c>
      <c r="I36" s="45">
        <v>7.3402777777777778E-4</v>
      </c>
      <c r="J36" s="45">
        <v>7.6620370370370373E-4</v>
      </c>
      <c r="K36" s="45">
        <v>7.7430555555555553E-4</v>
      </c>
      <c r="L36" s="45">
        <f t="shared" ref="L36" si="19">L35</f>
        <v>2.9642361111111111E-3</v>
      </c>
      <c r="M36" s="46">
        <f t="shared" ref="M36" si="20">M35</f>
        <v>56.225840459177704</v>
      </c>
      <c r="N36" s="11" t="str">
        <f>N35</f>
        <v>1 СР</v>
      </c>
      <c r="O36" s="44" t="str">
        <f t="shared" ref="O36" si="21">O35</f>
        <v>Финал</v>
      </c>
    </row>
    <row r="37" spans="1:15" ht="16.5" customHeight="1" x14ac:dyDescent="0.2">
      <c r="A37" s="44">
        <v>4</v>
      </c>
      <c r="B37" s="11">
        <v>192</v>
      </c>
      <c r="C37" s="11">
        <v>10081650136</v>
      </c>
      <c r="D37" s="3" t="s">
        <v>86</v>
      </c>
      <c r="E37" s="11" t="s">
        <v>87</v>
      </c>
      <c r="F37" s="11"/>
      <c r="G37" s="19" t="s">
        <v>44</v>
      </c>
      <c r="H37" s="45">
        <v>7.7939814814814809E-4</v>
      </c>
      <c r="I37" s="45">
        <v>7.3402777777777778E-4</v>
      </c>
      <c r="J37" s="45">
        <v>7.6620370370370373E-4</v>
      </c>
      <c r="K37" s="45">
        <v>7.7430555555555553E-4</v>
      </c>
      <c r="L37" s="45">
        <f t="shared" ref="L37:M37" si="22">L35</f>
        <v>2.9642361111111111E-3</v>
      </c>
      <c r="M37" s="46">
        <f t="shared" si="22"/>
        <v>56.225840459177704</v>
      </c>
      <c r="N37" s="11" t="str">
        <f>N35</f>
        <v>1 СР</v>
      </c>
      <c r="O37" s="44" t="str">
        <f t="shared" ref="O37" si="23">O35</f>
        <v>Финал</v>
      </c>
    </row>
    <row r="38" spans="1:15" ht="16.5" customHeight="1" x14ac:dyDescent="0.2">
      <c r="A38" s="44">
        <v>4</v>
      </c>
      <c r="B38" s="11">
        <v>193</v>
      </c>
      <c r="C38" s="11">
        <v>10059788659</v>
      </c>
      <c r="D38" s="3" t="s">
        <v>88</v>
      </c>
      <c r="E38" s="11" t="s">
        <v>89</v>
      </c>
      <c r="F38" s="11"/>
      <c r="G38" s="19" t="s">
        <v>44</v>
      </c>
      <c r="H38" s="45">
        <v>7.7939814814814809E-4</v>
      </c>
      <c r="I38" s="45">
        <v>7.3402777777777778E-4</v>
      </c>
      <c r="J38" s="45">
        <v>7.6620370370370373E-4</v>
      </c>
      <c r="K38" s="45">
        <v>7.7430555555555553E-4</v>
      </c>
      <c r="L38" s="45">
        <f t="shared" ref="L38:M38" si="24">L35</f>
        <v>2.9642361111111111E-3</v>
      </c>
      <c r="M38" s="46">
        <f t="shared" si="24"/>
        <v>56.225840459177704</v>
      </c>
      <c r="N38" s="11" t="str">
        <f>N35</f>
        <v>1 СР</v>
      </c>
      <c r="O38" s="44" t="str">
        <f t="shared" ref="O38" si="25">O35</f>
        <v>Финал</v>
      </c>
    </row>
    <row r="39" spans="1:15" ht="16.5" customHeight="1" x14ac:dyDescent="0.2">
      <c r="A39" s="44">
        <v>5</v>
      </c>
      <c r="B39" s="21">
        <v>50</v>
      </c>
      <c r="C39" s="21">
        <v>10111626065</v>
      </c>
      <c r="D39" s="22" t="s">
        <v>90</v>
      </c>
      <c r="E39" s="21" t="s">
        <v>91</v>
      </c>
      <c r="F39" s="21"/>
      <c r="G39" s="19" t="s">
        <v>33</v>
      </c>
      <c r="H39" s="45">
        <v>8.0601851851851852E-4</v>
      </c>
      <c r="I39" s="45">
        <v>7.4004629629629637E-4</v>
      </c>
      <c r="J39" s="45">
        <v>7.6215277777777772E-4</v>
      </c>
      <c r="K39" s="45">
        <v>7.6631944444444436E-4</v>
      </c>
      <c r="L39" s="45">
        <f>SUM(H39,I39,J39,K39)</f>
        <v>3.0745370370370371E-3</v>
      </c>
      <c r="M39" s="46">
        <f t="shared" si="6"/>
        <v>54.208703508507753</v>
      </c>
      <c r="N39" s="21" t="s">
        <v>28</v>
      </c>
      <c r="O39" s="44" t="s">
        <v>39</v>
      </c>
    </row>
    <row r="40" spans="1:15" ht="16.5" customHeight="1" x14ac:dyDescent="0.2">
      <c r="A40" s="44">
        <v>5</v>
      </c>
      <c r="B40" s="21">
        <v>51</v>
      </c>
      <c r="C40" s="21">
        <v>10111627378</v>
      </c>
      <c r="D40" s="22" t="s">
        <v>92</v>
      </c>
      <c r="E40" s="21" t="s">
        <v>93</v>
      </c>
      <c r="F40" s="21"/>
      <c r="G40" s="19" t="s">
        <v>33</v>
      </c>
      <c r="H40" s="45">
        <v>8.0601851851851852E-4</v>
      </c>
      <c r="I40" s="45">
        <v>7.4004629629629637E-4</v>
      </c>
      <c r="J40" s="45">
        <v>7.6215277777777772E-4</v>
      </c>
      <c r="K40" s="45">
        <v>7.6631944444444436E-4</v>
      </c>
      <c r="L40" s="45">
        <f t="shared" ref="L40:M40" si="26">L39</f>
        <v>3.0745370370370371E-3</v>
      </c>
      <c r="M40" s="46">
        <f t="shared" si="26"/>
        <v>54.208703508507753</v>
      </c>
      <c r="N40" s="11" t="str">
        <f>N39</f>
        <v>1 СР</v>
      </c>
      <c r="O40" s="44" t="str">
        <f t="shared" ref="O40" si="27">O39</f>
        <v>Квалификация</v>
      </c>
    </row>
    <row r="41" spans="1:15" ht="16.5" customHeight="1" x14ac:dyDescent="0.2">
      <c r="A41" s="44">
        <v>5</v>
      </c>
      <c r="B41" s="21">
        <v>48</v>
      </c>
      <c r="C41" s="21">
        <v>10091544742</v>
      </c>
      <c r="D41" s="22" t="s">
        <v>94</v>
      </c>
      <c r="E41" s="21" t="s">
        <v>95</v>
      </c>
      <c r="F41" s="21"/>
      <c r="G41" s="19" t="s">
        <v>33</v>
      </c>
      <c r="H41" s="45">
        <v>8.0601851851851852E-4</v>
      </c>
      <c r="I41" s="45">
        <v>7.4004629629629637E-4</v>
      </c>
      <c r="J41" s="45">
        <v>7.6215277777777772E-4</v>
      </c>
      <c r="K41" s="45">
        <v>7.6631944444444436E-4</v>
      </c>
      <c r="L41" s="45">
        <f t="shared" ref="L41:M41" si="28">L39</f>
        <v>3.0745370370370371E-3</v>
      </c>
      <c r="M41" s="46">
        <f t="shared" si="28"/>
        <v>54.208703508507753</v>
      </c>
      <c r="N41" s="11" t="str">
        <f>N39</f>
        <v>1 СР</v>
      </c>
      <c r="O41" s="44" t="str">
        <f t="shared" ref="O41" si="29">O39</f>
        <v>Квалификация</v>
      </c>
    </row>
    <row r="42" spans="1:15" ht="16.5" customHeight="1" x14ac:dyDescent="0.2">
      <c r="A42" s="44">
        <v>5</v>
      </c>
      <c r="B42" s="21">
        <v>52</v>
      </c>
      <c r="C42" s="21">
        <v>10120261287</v>
      </c>
      <c r="D42" s="22" t="s">
        <v>96</v>
      </c>
      <c r="E42" s="21" t="s">
        <v>97</v>
      </c>
      <c r="F42" s="21"/>
      <c r="G42" s="19" t="s">
        <v>33</v>
      </c>
      <c r="H42" s="45">
        <v>8.0601851851851852E-4</v>
      </c>
      <c r="I42" s="45">
        <v>7.4004629629629637E-4</v>
      </c>
      <c r="J42" s="45">
        <v>7.6215277777777772E-4</v>
      </c>
      <c r="K42" s="45">
        <v>7.6631944444444436E-4</v>
      </c>
      <c r="L42" s="45">
        <f t="shared" ref="L42:M42" si="30">L39</f>
        <v>3.0745370370370371E-3</v>
      </c>
      <c r="M42" s="46">
        <f t="shared" si="30"/>
        <v>54.208703508507753</v>
      </c>
      <c r="N42" s="11" t="str">
        <f>N39</f>
        <v>1 СР</v>
      </c>
      <c r="O42" s="44" t="str">
        <f t="shared" ref="O42" si="31">O39</f>
        <v>Квалификация</v>
      </c>
    </row>
    <row r="43" spans="1:15" ht="16.5" customHeight="1" x14ac:dyDescent="0.2">
      <c r="A43" s="44">
        <v>6</v>
      </c>
      <c r="B43" s="21">
        <v>40</v>
      </c>
      <c r="C43" s="21">
        <v>10125312260</v>
      </c>
      <c r="D43" s="22" t="s">
        <v>98</v>
      </c>
      <c r="E43" s="21" t="s">
        <v>99</v>
      </c>
      <c r="F43" s="21"/>
      <c r="G43" s="19" t="s">
        <v>33</v>
      </c>
      <c r="H43" s="45">
        <v>8.1006944444444453E-4</v>
      </c>
      <c r="I43" s="45">
        <v>7.7372685185185194E-4</v>
      </c>
      <c r="J43" s="45">
        <v>7.6678240740740743E-4</v>
      </c>
      <c r="K43" s="45">
        <v>7.7326388888888887E-4</v>
      </c>
      <c r="L43" s="45">
        <f>SUM(H43,I43,J43,K43)</f>
        <v>3.1238425925925926E-3</v>
      </c>
      <c r="M43" s="46">
        <f t="shared" ref="M43" si="32">$M$19/((L43*24))</f>
        <v>53.353093738421641</v>
      </c>
      <c r="N43" s="21" t="s">
        <v>30</v>
      </c>
      <c r="O43" s="44" t="s">
        <v>39</v>
      </c>
    </row>
    <row r="44" spans="1:15" ht="16.5" customHeight="1" x14ac:dyDescent="0.2">
      <c r="A44" s="44">
        <v>6</v>
      </c>
      <c r="B44" s="21">
        <v>44</v>
      </c>
      <c r="C44" s="21">
        <v>10115493638</v>
      </c>
      <c r="D44" s="22" t="s">
        <v>100</v>
      </c>
      <c r="E44" s="21" t="s">
        <v>101</v>
      </c>
      <c r="F44" s="21"/>
      <c r="G44" s="19" t="s">
        <v>33</v>
      </c>
      <c r="H44" s="45">
        <v>8.1006944444444453E-4</v>
      </c>
      <c r="I44" s="45">
        <v>7.7372685185185194E-4</v>
      </c>
      <c r="J44" s="45">
        <v>7.6678240740740743E-4</v>
      </c>
      <c r="K44" s="45">
        <v>7.7326388888888887E-4</v>
      </c>
      <c r="L44" s="45">
        <f t="shared" ref="L44:M44" si="33">L43</f>
        <v>3.1238425925925926E-3</v>
      </c>
      <c r="M44" s="46">
        <f t="shared" si="33"/>
        <v>53.353093738421641</v>
      </c>
      <c r="N44" s="11" t="str">
        <f>N43</f>
        <v>2 СР</v>
      </c>
      <c r="O44" s="44" t="str">
        <f t="shared" ref="O44" si="34">O43</f>
        <v>Квалификация</v>
      </c>
    </row>
    <row r="45" spans="1:15" ht="16.5" customHeight="1" x14ac:dyDescent="0.2">
      <c r="A45" s="44">
        <v>6</v>
      </c>
      <c r="B45" s="21">
        <v>42</v>
      </c>
      <c r="C45" s="21">
        <v>10125311856</v>
      </c>
      <c r="D45" s="22" t="s">
        <v>102</v>
      </c>
      <c r="E45" s="21" t="s">
        <v>103</v>
      </c>
      <c r="F45" s="21"/>
      <c r="G45" s="19" t="s">
        <v>33</v>
      </c>
      <c r="H45" s="45">
        <v>8.1006944444444453E-4</v>
      </c>
      <c r="I45" s="45">
        <v>7.7372685185185194E-4</v>
      </c>
      <c r="J45" s="45">
        <v>7.6678240740740743E-4</v>
      </c>
      <c r="K45" s="45">
        <v>7.7326388888888887E-4</v>
      </c>
      <c r="L45" s="45">
        <f t="shared" ref="L45:M45" si="35">L43</f>
        <v>3.1238425925925926E-3</v>
      </c>
      <c r="M45" s="46">
        <f t="shared" si="35"/>
        <v>53.353093738421641</v>
      </c>
      <c r="N45" s="11" t="str">
        <f>N43</f>
        <v>2 СР</v>
      </c>
      <c r="O45" s="44" t="str">
        <f t="shared" ref="O45" si="36">O43</f>
        <v>Квалификация</v>
      </c>
    </row>
    <row r="46" spans="1:15" ht="16.5" customHeight="1" x14ac:dyDescent="0.2">
      <c r="A46" s="44">
        <v>6</v>
      </c>
      <c r="B46" s="21">
        <v>43</v>
      </c>
      <c r="C46" s="21">
        <v>10125311654</v>
      </c>
      <c r="D46" s="22" t="s">
        <v>104</v>
      </c>
      <c r="E46" s="21" t="s">
        <v>105</v>
      </c>
      <c r="F46" s="21"/>
      <c r="G46" s="19" t="s">
        <v>33</v>
      </c>
      <c r="H46" s="45">
        <v>8.1006944444444453E-4</v>
      </c>
      <c r="I46" s="45">
        <v>7.7372685185185194E-4</v>
      </c>
      <c r="J46" s="45">
        <v>7.6678240740740743E-4</v>
      </c>
      <c r="K46" s="45">
        <v>7.7326388888888887E-4</v>
      </c>
      <c r="L46" s="45">
        <f t="shared" ref="L46:M46" si="37">L43</f>
        <v>3.1238425925925926E-3</v>
      </c>
      <c r="M46" s="46">
        <f t="shared" si="37"/>
        <v>53.353093738421641</v>
      </c>
      <c r="N46" s="11" t="str">
        <f>N43</f>
        <v>2 СР</v>
      </c>
      <c r="O46" s="44" t="str">
        <f t="shared" ref="O46" si="38">O43</f>
        <v>Квалификация</v>
      </c>
    </row>
    <row r="47" spans="1:15" ht="16.5" customHeight="1" x14ac:dyDescent="0.2">
      <c r="A47" s="44">
        <v>7</v>
      </c>
      <c r="B47" s="21">
        <v>114</v>
      </c>
      <c r="C47" s="21">
        <v>10104123420</v>
      </c>
      <c r="D47" s="22" t="s">
        <v>106</v>
      </c>
      <c r="E47" s="21" t="s">
        <v>43</v>
      </c>
      <c r="F47" s="21"/>
      <c r="G47" s="19" t="s">
        <v>37</v>
      </c>
      <c r="H47" s="45">
        <v>8.1516203703703698E-4</v>
      </c>
      <c r="I47" s="45">
        <v>7.8148148148148152E-4</v>
      </c>
      <c r="J47" s="45">
        <v>7.6458333333333326E-4</v>
      </c>
      <c r="K47" s="45">
        <v>7.7210648148148136E-4</v>
      </c>
      <c r="L47" s="45">
        <f>SUM(H47,I47,J47,K47)</f>
        <v>3.133333333333333E-3</v>
      </c>
      <c r="M47" s="46">
        <f t="shared" ref="M47" si="39">$M$19/((L47*24))</f>
        <v>53.191489361702132</v>
      </c>
      <c r="N47" s="21" t="s">
        <v>30</v>
      </c>
      <c r="O47" s="44" t="s">
        <v>39</v>
      </c>
    </row>
    <row r="48" spans="1:15" ht="16.5" customHeight="1" x14ac:dyDescent="0.2">
      <c r="A48" s="44">
        <v>7</v>
      </c>
      <c r="B48" s="21">
        <v>115</v>
      </c>
      <c r="C48" s="21">
        <v>10093556278</v>
      </c>
      <c r="D48" s="22" t="s">
        <v>107</v>
      </c>
      <c r="E48" s="21" t="s">
        <v>108</v>
      </c>
      <c r="F48" s="21"/>
      <c r="G48" s="19" t="s">
        <v>37</v>
      </c>
      <c r="H48" s="45">
        <v>8.1516203703703698E-4</v>
      </c>
      <c r="I48" s="45">
        <v>7.8148148148148152E-4</v>
      </c>
      <c r="J48" s="45">
        <v>7.6458333333333326E-4</v>
      </c>
      <c r="K48" s="45">
        <v>7.7210648148148136E-4</v>
      </c>
      <c r="L48" s="45">
        <f t="shared" ref="L48:M48" si="40">L47</f>
        <v>3.133333333333333E-3</v>
      </c>
      <c r="M48" s="46">
        <f t="shared" si="40"/>
        <v>53.191489361702132</v>
      </c>
      <c r="N48" s="11" t="str">
        <f>N47</f>
        <v>2 СР</v>
      </c>
      <c r="O48" s="44" t="str">
        <f t="shared" ref="O48" si="41">O47</f>
        <v>Квалификация</v>
      </c>
    </row>
    <row r="49" spans="1:15" ht="16.5" customHeight="1" x14ac:dyDescent="0.2">
      <c r="A49" s="44">
        <v>7</v>
      </c>
      <c r="B49" s="21">
        <v>117</v>
      </c>
      <c r="C49" s="21">
        <v>10095011985</v>
      </c>
      <c r="D49" s="22" t="s">
        <v>109</v>
      </c>
      <c r="E49" s="21" t="s">
        <v>110</v>
      </c>
      <c r="F49" s="21"/>
      <c r="G49" s="19" t="s">
        <v>37</v>
      </c>
      <c r="H49" s="45">
        <v>8.1516203703703698E-4</v>
      </c>
      <c r="I49" s="45">
        <v>7.8148148148148152E-4</v>
      </c>
      <c r="J49" s="45">
        <v>7.6458333333333326E-4</v>
      </c>
      <c r="K49" s="45">
        <v>7.7210648148148136E-4</v>
      </c>
      <c r="L49" s="45">
        <f t="shared" ref="L49:M49" si="42">L47</f>
        <v>3.133333333333333E-3</v>
      </c>
      <c r="M49" s="46">
        <f t="shared" si="42"/>
        <v>53.191489361702132</v>
      </c>
      <c r="N49" s="11" t="str">
        <f>N47</f>
        <v>2 СР</v>
      </c>
      <c r="O49" s="44" t="str">
        <f t="shared" ref="O49" si="43">O47</f>
        <v>Квалификация</v>
      </c>
    </row>
    <row r="50" spans="1:15" ht="16.5" customHeight="1" x14ac:dyDescent="0.2">
      <c r="A50" s="44">
        <v>7</v>
      </c>
      <c r="B50" s="21">
        <v>118</v>
      </c>
      <c r="C50" s="21">
        <v>10093990253</v>
      </c>
      <c r="D50" s="22" t="s">
        <v>111</v>
      </c>
      <c r="E50" s="21" t="s">
        <v>112</v>
      </c>
      <c r="F50" s="21"/>
      <c r="G50" s="19" t="s">
        <v>37</v>
      </c>
      <c r="H50" s="45">
        <v>8.1516203703703698E-4</v>
      </c>
      <c r="I50" s="45">
        <v>7.8148148148148152E-4</v>
      </c>
      <c r="J50" s="45">
        <v>7.6458333333333326E-4</v>
      </c>
      <c r="K50" s="45">
        <v>7.7210648148148136E-4</v>
      </c>
      <c r="L50" s="45">
        <f t="shared" ref="L50:M50" si="44">L47</f>
        <v>3.133333333333333E-3</v>
      </c>
      <c r="M50" s="46">
        <f t="shared" si="44"/>
        <v>53.191489361702132</v>
      </c>
      <c r="N50" s="11" t="str">
        <f>N47</f>
        <v>2 СР</v>
      </c>
      <c r="O50" s="44" t="str">
        <f t="shared" ref="O50" si="45">O47</f>
        <v>Квалификация</v>
      </c>
    </row>
    <row r="51" spans="1:15" ht="16.5" customHeight="1" x14ac:dyDescent="0.2">
      <c r="A51" s="44">
        <v>8</v>
      </c>
      <c r="B51" s="21">
        <v>166</v>
      </c>
      <c r="C51" s="21">
        <v>10082231934</v>
      </c>
      <c r="D51" s="22" t="s">
        <v>113</v>
      </c>
      <c r="E51" s="21" t="s">
        <v>114</v>
      </c>
      <c r="F51" s="21"/>
      <c r="G51" s="19" t="s">
        <v>44</v>
      </c>
      <c r="H51" s="45">
        <v>8.2604166666666666E-4</v>
      </c>
      <c r="I51" s="45">
        <v>7.5960648148148166E-4</v>
      </c>
      <c r="J51" s="45">
        <v>7.6793981481481472E-4</v>
      </c>
      <c r="K51" s="45">
        <v>8.1875000000000003E-4</v>
      </c>
      <c r="L51" s="45">
        <v>2.5643518518518519E-3</v>
      </c>
      <c r="M51" s="46">
        <f t="shared" ref="M51" si="46">$M$19/((L51*24))</f>
        <v>64.993681169886258</v>
      </c>
      <c r="N51" s="21" t="s">
        <v>30</v>
      </c>
      <c r="O51" s="44" t="s">
        <v>39</v>
      </c>
    </row>
    <row r="52" spans="1:15" ht="16.5" customHeight="1" x14ac:dyDescent="0.2">
      <c r="A52" s="44">
        <v>8</v>
      </c>
      <c r="B52" s="21">
        <v>170</v>
      </c>
      <c r="C52" s="21">
        <v>10082231732</v>
      </c>
      <c r="D52" s="22" t="s">
        <v>115</v>
      </c>
      <c r="E52" s="21" t="s">
        <v>116</v>
      </c>
      <c r="F52" s="21"/>
      <c r="G52" s="19" t="s">
        <v>44</v>
      </c>
      <c r="H52" s="45">
        <v>8.2604166666666666E-4</v>
      </c>
      <c r="I52" s="45">
        <v>7.5960648148148166E-4</v>
      </c>
      <c r="J52" s="45">
        <v>7.6793981481481472E-4</v>
      </c>
      <c r="K52" s="45">
        <v>8.1875000000000003E-4</v>
      </c>
      <c r="L52" s="45">
        <f t="shared" ref="L52:M52" si="47">L51</f>
        <v>2.5643518518518519E-3</v>
      </c>
      <c r="M52" s="46">
        <f t="shared" si="47"/>
        <v>64.993681169886258</v>
      </c>
      <c r="N52" s="11" t="str">
        <f>N51</f>
        <v>2 СР</v>
      </c>
      <c r="O52" s="44" t="str">
        <f t="shared" ref="O52" si="48">O51</f>
        <v>Квалификация</v>
      </c>
    </row>
    <row r="53" spans="1:15" ht="16.5" customHeight="1" x14ac:dyDescent="0.2">
      <c r="A53" s="44">
        <v>8</v>
      </c>
      <c r="B53" s="21">
        <v>190</v>
      </c>
      <c r="C53" s="21">
        <v>10091972047</v>
      </c>
      <c r="D53" s="22" t="s">
        <v>117</v>
      </c>
      <c r="E53" s="21" t="s">
        <v>118</v>
      </c>
      <c r="F53" s="21"/>
      <c r="G53" s="19" t="s">
        <v>44</v>
      </c>
      <c r="H53" s="45">
        <v>8.2604166666666666E-4</v>
      </c>
      <c r="I53" s="45">
        <v>7.5960648148148166E-4</v>
      </c>
      <c r="J53" s="45">
        <v>7.6793981481481472E-4</v>
      </c>
      <c r="K53" s="45">
        <v>8.1875000000000003E-4</v>
      </c>
      <c r="L53" s="45">
        <f t="shared" ref="L53:M53" si="49">L51</f>
        <v>2.5643518518518519E-3</v>
      </c>
      <c r="M53" s="46">
        <f t="shared" si="49"/>
        <v>64.993681169886258</v>
      </c>
      <c r="N53" s="11" t="str">
        <f>N51</f>
        <v>2 СР</v>
      </c>
      <c r="O53" s="44" t="str">
        <f t="shared" ref="O53" si="50">O51</f>
        <v>Квалификация</v>
      </c>
    </row>
    <row r="54" spans="1:15" ht="16.5" customHeight="1" x14ac:dyDescent="0.2">
      <c r="A54" s="44">
        <v>8</v>
      </c>
      <c r="B54" s="21">
        <v>194</v>
      </c>
      <c r="C54" s="21">
        <v>10105335415</v>
      </c>
      <c r="D54" s="22" t="s">
        <v>119</v>
      </c>
      <c r="E54" s="21" t="s">
        <v>120</v>
      </c>
      <c r="F54" s="21"/>
      <c r="G54" s="19" t="s">
        <v>44</v>
      </c>
      <c r="H54" s="45">
        <v>8.2604166666666666E-4</v>
      </c>
      <c r="I54" s="45">
        <v>7.5960648148148166E-4</v>
      </c>
      <c r="J54" s="45">
        <v>7.6793981481481472E-4</v>
      </c>
      <c r="K54" s="45">
        <v>8.1875000000000003E-4</v>
      </c>
      <c r="L54" s="45">
        <f t="shared" ref="L54:M54" si="51">L51</f>
        <v>2.5643518518518519E-3</v>
      </c>
      <c r="M54" s="46">
        <f t="shared" si="51"/>
        <v>64.993681169886258</v>
      </c>
      <c r="N54" s="11" t="str">
        <f>N51</f>
        <v>2 СР</v>
      </c>
      <c r="O54" s="44" t="str">
        <f t="shared" ref="O54" si="52">O51</f>
        <v>Квалификация</v>
      </c>
    </row>
    <row r="55" spans="1:15" ht="16.5" customHeight="1" x14ac:dyDescent="0.2">
      <c r="A55" s="44">
        <v>9</v>
      </c>
      <c r="B55" s="21">
        <v>181</v>
      </c>
      <c r="C55" s="21">
        <v>10106037350</v>
      </c>
      <c r="D55" s="22" t="s">
        <v>121</v>
      </c>
      <c r="E55" s="21" t="s">
        <v>42</v>
      </c>
      <c r="F55" s="21"/>
      <c r="G55" s="19" t="s">
        <v>33</v>
      </c>
      <c r="H55" s="45">
        <v>8.4270833333333333E-4</v>
      </c>
      <c r="I55" s="45">
        <v>7.9120370370370369E-4</v>
      </c>
      <c r="J55" s="45">
        <v>8.0069444444444448E-4</v>
      </c>
      <c r="K55" s="45">
        <v>7.9155092592592591E-4</v>
      </c>
      <c r="L55" s="45">
        <f>SUM(H55,I55,J55,K55)</f>
        <v>3.2261574074074076E-3</v>
      </c>
      <c r="M55" s="46">
        <f t="shared" ref="M55" si="53">$M$19/((L55*24))</f>
        <v>51.661046136184247</v>
      </c>
      <c r="N55" s="21" t="s">
        <v>31</v>
      </c>
      <c r="O55" s="44" t="s">
        <v>39</v>
      </c>
    </row>
    <row r="56" spans="1:15" ht="16.5" customHeight="1" x14ac:dyDescent="0.2">
      <c r="A56" s="44">
        <v>9</v>
      </c>
      <c r="B56" s="21">
        <v>180</v>
      </c>
      <c r="C56" s="21">
        <v>10105978645</v>
      </c>
      <c r="D56" s="22" t="s">
        <v>122</v>
      </c>
      <c r="E56" s="21" t="s">
        <v>40</v>
      </c>
      <c r="F56" s="21"/>
      <c r="G56" s="19" t="s">
        <v>33</v>
      </c>
      <c r="H56" s="45">
        <v>8.4270833333333333E-4</v>
      </c>
      <c r="I56" s="45">
        <v>7.9120370370370369E-4</v>
      </c>
      <c r="J56" s="45">
        <v>8.0069444444444448E-4</v>
      </c>
      <c r="K56" s="45">
        <v>7.9155092592592591E-4</v>
      </c>
      <c r="L56" s="45">
        <f t="shared" ref="L56" si="54">L55</f>
        <v>3.2261574074074076E-3</v>
      </c>
      <c r="M56" s="46">
        <f t="shared" ref="M56" si="55">M55</f>
        <v>51.661046136184247</v>
      </c>
      <c r="N56" s="11" t="str">
        <f>N55</f>
        <v>3 СР</v>
      </c>
      <c r="O56" s="44" t="str">
        <f t="shared" ref="O56" si="56">O55</f>
        <v>Квалификация</v>
      </c>
    </row>
    <row r="57" spans="1:15" ht="16.5" customHeight="1" x14ac:dyDescent="0.2">
      <c r="A57" s="44">
        <v>9</v>
      </c>
      <c r="B57" s="21">
        <v>188</v>
      </c>
      <c r="C57" s="21">
        <v>10105798688</v>
      </c>
      <c r="D57" s="22" t="s">
        <v>123</v>
      </c>
      <c r="E57" s="21" t="s">
        <v>41</v>
      </c>
      <c r="F57" s="21"/>
      <c r="G57" s="19" t="s">
        <v>33</v>
      </c>
      <c r="H57" s="45">
        <v>8.4270833333333333E-4</v>
      </c>
      <c r="I57" s="45">
        <v>7.9120370370370369E-4</v>
      </c>
      <c r="J57" s="45">
        <v>8.0069444444444448E-4</v>
      </c>
      <c r="K57" s="45">
        <v>7.9155092592592591E-4</v>
      </c>
      <c r="L57" s="45">
        <f t="shared" ref="L57:M57" si="57">L55</f>
        <v>3.2261574074074076E-3</v>
      </c>
      <c r="M57" s="46">
        <f t="shared" si="57"/>
        <v>51.661046136184247</v>
      </c>
      <c r="N57" s="11" t="str">
        <f>N55</f>
        <v>3 СР</v>
      </c>
      <c r="O57" s="44" t="str">
        <f t="shared" ref="O57" si="58">O55</f>
        <v>Квалификация</v>
      </c>
    </row>
    <row r="58" spans="1:15" ht="16.5" customHeight="1" x14ac:dyDescent="0.2">
      <c r="A58" s="44">
        <v>9</v>
      </c>
      <c r="B58" s="21">
        <v>148</v>
      </c>
      <c r="C58" s="21">
        <v>10116165463</v>
      </c>
      <c r="D58" s="22" t="s">
        <v>124</v>
      </c>
      <c r="E58" s="21" t="s">
        <v>125</v>
      </c>
      <c r="F58" s="21"/>
      <c r="G58" s="19" t="s">
        <v>33</v>
      </c>
      <c r="H58" s="45">
        <v>8.4270833333333333E-4</v>
      </c>
      <c r="I58" s="45">
        <v>7.9120370370370369E-4</v>
      </c>
      <c r="J58" s="45">
        <v>8.0069444444444448E-4</v>
      </c>
      <c r="K58" s="45">
        <v>7.9155092592592591E-4</v>
      </c>
      <c r="L58" s="45">
        <f t="shared" ref="L58:M58" si="59">L55</f>
        <v>3.2261574074074076E-3</v>
      </c>
      <c r="M58" s="46">
        <f t="shared" si="59"/>
        <v>51.661046136184247</v>
      </c>
      <c r="N58" s="11" t="str">
        <f>N55</f>
        <v>3 СР</v>
      </c>
      <c r="O58" s="44" t="str">
        <f t="shared" ref="O58" si="60">O55</f>
        <v>Квалификация</v>
      </c>
    </row>
    <row r="59" spans="1:15" ht="6" customHeight="1" x14ac:dyDescent="0.2">
      <c r="A59" s="23"/>
      <c r="B59" s="24"/>
      <c r="C59" s="24"/>
      <c r="D59" s="25"/>
      <c r="E59" s="26"/>
      <c r="F59" s="27"/>
      <c r="G59" s="28"/>
      <c r="H59" s="29"/>
      <c r="I59" s="29"/>
      <c r="J59" s="29"/>
      <c r="K59" s="29"/>
      <c r="L59" s="29"/>
      <c r="M59" s="30"/>
      <c r="N59" s="31"/>
      <c r="O59" s="31"/>
    </row>
    <row r="60" spans="1:15" s="9" customFormat="1" x14ac:dyDescent="0.2">
      <c r="A60" s="48" t="s">
        <v>3</v>
      </c>
      <c r="B60" s="48"/>
      <c r="C60" s="48"/>
      <c r="D60" s="48"/>
      <c r="E60" s="34"/>
      <c r="F60" s="34"/>
      <c r="G60" s="48" t="s">
        <v>4</v>
      </c>
      <c r="H60" s="48"/>
      <c r="I60" s="48"/>
      <c r="J60" s="48"/>
      <c r="K60" s="48"/>
      <c r="L60" s="48"/>
      <c r="M60" s="48"/>
      <c r="N60" s="48"/>
      <c r="O60" s="48"/>
    </row>
    <row r="61" spans="1:15" s="40" customFormat="1" ht="12" x14ac:dyDescent="0.2">
      <c r="A61" s="35" t="s">
        <v>57</v>
      </c>
      <c r="B61" s="35"/>
      <c r="C61" s="36"/>
      <c r="D61" s="35"/>
      <c r="E61" s="37"/>
      <c r="F61" s="35"/>
      <c r="G61" s="38" t="s">
        <v>25</v>
      </c>
      <c r="H61" s="39">
        <v>3</v>
      </c>
      <c r="J61" s="39"/>
      <c r="K61" s="39"/>
      <c r="M61" s="41"/>
      <c r="N61" s="42" t="s">
        <v>23</v>
      </c>
      <c r="O61" s="38">
        <f>COUNTIF(F23:F76,"ЗМС")</f>
        <v>0</v>
      </c>
    </row>
    <row r="62" spans="1:15" s="40" customFormat="1" ht="12" x14ac:dyDescent="0.2">
      <c r="A62" s="35" t="s">
        <v>58</v>
      </c>
      <c r="B62" s="35"/>
      <c r="C62" s="43"/>
      <c r="D62" s="35"/>
      <c r="E62" s="37"/>
      <c r="F62" s="35"/>
      <c r="G62" s="36" t="s">
        <v>133</v>
      </c>
      <c r="H62" s="39">
        <v>10</v>
      </c>
      <c r="J62" s="39"/>
      <c r="K62" s="39"/>
      <c r="M62" s="41"/>
      <c r="N62" s="42" t="s">
        <v>18</v>
      </c>
      <c r="O62" s="38">
        <f>COUNTIF(F23:F76,"МСМК")</f>
        <v>0</v>
      </c>
    </row>
    <row r="63" spans="1:15" s="40" customFormat="1" ht="12" x14ac:dyDescent="0.2">
      <c r="A63" s="35"/>
      <c r="B63" s="35"/>
      <c r="C63" s="38"/>
      <c r="D63" s="35"/>
      <c r="E63" s="37"/>
      <c r="F63" s="35"/>
      <c r="G63" s="36" t="s">
        <v>134</v>
      </c>
      <c r="H63" s="39">
        <v>10</v>
      </c>
      <c r="J63" s="39"/>
      <c r="K63" s="39"/>
      <c r="M63" s="41"/>
      <c r="N63" s="42" t="s">
        <v>21</v>
      </c>
      <c r="O63" s="38">
        <f>COUNTIF(F23:F76,"МС")</f>
        <v>0</v>
      </c>
    </row>
    <row r="64" spans="1:15" s="40" customFormat="1" ht="12" x14ac:dyDescent="0.2">
      <c r="A64" s="35"/>
      <c r="B64" s="35"/>
      <c r="C64" s="38"/>
      <c r="D64" s="35"/>
      <c r="E64" s="37"/>
      <c r="F64" s="35"/>
      <c r="G64" s="36" t="s">
        <v>135</v>
      </c>
      <c r="H64" s="39">
        <v>10</v>
      </c>
      <c r="J64" s="39"/>
      <c r="K64" s="39"/>
      <c r="M64" s="41"/>
      <c r="N64" s="42" t="s">
        <v>24</v>
      </c>
      <c r="O64" s="38">
        <f>COUNTIF(F23:F76,"КМС")</f>
        <v>0</v>
      </c>
    </row>
    <row r="65" spans="1:15" s="40" customFormat="1" ht="12" x14ac:dyDescent="0.2">
      <c r="A65" s="35"/>
      <c r="B65" s="35"/>
      <c r="C65" s="38"/>
      <c r="D65" s="35"/>
      <c r="E65" s="37"/>
      <c r="F65" s="35"/>
      <c r="G65" s="36" t="s">
        <v>136</v>
      </c>
      <c r="H65" s="39">
        <f>COUNTIF(A23:A76,"НФ")</f>
        <v>0</v>
      </c>
      <c r="J65" s="39"/>
      <c r="K65" s="39"/>
      <c r="M65" s="41"/>
      <c r="N65" s="42" t="s">
        <v>28</v>
      </c>
      <c r="O65" s="38">
        <f>COUNTIF(F23:F76,"1 СР")</f>
        <v>0</v>
      </c>
    </row>
    <row r="66" spans="1:15" s="40" customFormat="1" ht="12" x14ac:dyDescent="0.2">
      <c r="A66" s="35"/>
      <c r="B66" s="35"/>
      <c r="C66" s="35"/>
      <c r="D66" s="35"/>
      <c r="E66" s="37"/>
      <c r="F66" s="35"/>
      <c r="G66" s="36" t="s">
        <v>137</v>
      </c>
      <c r="H66" s="39">
        <f>COUNTIF(A23:A76,"ДСКВ")</f>
        <v>0</v>
      </c>
      <c r="J66" s="39"/>
      <c r="K66" s="39"/>
      <c r="M66" s="41"/>
      <c r="N66" s="41" t="s">
        <v>30</v>
      </c>
      <c r="O66" s="38">
        <f>COUNTIF(F23:F76,"2 СР")</f>
        <v>0</v>
      </c>
    </row>
    <row r="67" spans="1:15" s="40" customFormat="1" ht="12" x14ac:dyDescent="0.2">
      <c r="A67" s="35"/>
      <c r="B67" s="35"/>
      <c r="C67" s="35"/>
      <c r="D67" s="35"/>
      <c r="E67" s="37"/>
      <c r="F67" s="35"/>
      <c r="G67" s="36" t="s">
        <v>138</v>
      </c>
      <c r="H67" s="39">
        <f>COUNTIF(A23:A76,"НС")</f>
        <v>0</v>
      </c>
      <c r="J67" s="39"/>
      <c r="K67" s="39"/>
      <c r="M67" s="41"/>
      <c r="N67" s="41" t="s">
        <v>31</v>
      </c>
      <c r="O67" s="38">
        <f>COUNTIF(F23:F76,"3 СР")</f>
        <v>0</v>
      </c>
    </row>
    <row r="68" spans="1:15" ht="5.25" customHeight="1" x14ac:dyDescent="0.2">
      <c r="A68" s="5"/>
      <c r="B68" s="11"/>
      <c r="C68" s="11"/>
      <c r="D68" s="5"/>
      <c r="E68" s="4"/>
      <c r="F68" s="5"/>
      <c r="G68" s="5"/>
      <c r="H68" s="18"/>
      <c r="I68" s="18"/>
      <c r="J68" s="18"/>
      <c r="K68" s="18"/>
      <c r="L68" s="18"/>
      <c r="M68" s="7"/>
      <c r="N68" s="5"/>
      <c r="O68" s="5"/>
    </row>
    <row r="69" spans="1:15" s="9" customFormat="1" x14ac:dyDescent="0.2">
      <c r="A69" s="48" t="str">
        <f>A16</f>
        <v>ТЕХНИЧЕСКИЙ ДЕЛЕГАТ ФВСР:</v>
      </c>
      <c r="B69" s="48"/>
      <c r="C69" s="48"/>
      <c r="D69" s="48"/>
      <c r="E69" s="48" t="str">
        <f>A17</f>
        <v>ГЛАВНЫЙ СУДЬЯ:</v>
      </c>
      <c r="F69" s="48"/>
      <c r="G69" s="48"/>
      <c r="H69" s="48" t="str">
        <f>A18</f>
        <v>ГЛАВНЫЙ СЕКРЕТАРЬ:</v>
      </c>
      <c r="I69" s="48"/>
      <c r="J69" s="48"/>
      <c r="K69" s="48"/>
      <c r="L69" s="48"/>
      <c r="M69" s="48" t="str">
        <f>A19</f>
        <v>СУДЬЯ НА ФИНИШЕ:</v>
      </c>
      <c r="N69" s="48"/>
      <c r="O69" s="48"/>
    </row>
    <row r="70" spans="1:15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</row>
    <row r="71" spans="1:15" x14ac:dyDescent="0.2">
      <c r="A71" s="11"/>
      <c r="B71" s="11"/>
      <c r="C71" s="11"/>
      <c r="D71" s="11"/>
      <c r="E71" s="20"/>
      <c r="F71" s="11"/>
      <c r="G71" s="11"/>
      <c r="H71" s="18"/>
      <c r="I71" s="18"/>
      <c r="J71" s="18"/>
      <c r="K71" s="18"/>
      <c r="L71" s="18"/>
      <c r="M71" s="11"/>
      <c r="N71" s="11"/>
      <c r="O71" s="11"/>
    </row>
    <row r="72" spans="1:15" x14ac:dyDescent="0.2">
      <c r="A72" s="11"/>
      <c r="B72" s="11"/>
      <c r="C72" s="11"/>
      <c r="D72" s="11"/>
      <c r="E72" s="20"/>
      <c r="F72" s="11"/>
      <c r="G72" s="11"/>
      <c r="H72" s="18"/>
      <c r="I72" s="18"/>
      <c r="J72" s="18"/>
      <c r="K72" s="18"/>
      <c r="L72" s="18"/>
      <c r="M72" s="11"/>
      <c r="N72" s="11"/>
      <c r="O72" s="11"/>
    </row>
    <row r="73" spans="1:15" x14ac:dyDescent="0.2">
      <c r="A73" s="11"/>
      <c r="B73" s="11"/>
      <c r="C73" s="11"/>
      <c r="D73" s="11"/>
      <c r="E73" s="20"/>
      <c r="F73" s="11"/>
      <c r="G73" s="11"/>
      <c r="H73" s="18"/>
      <c r="I73" s="18"/>
      <c r="J73" s="18"/>
      <c r="K73" s="18"/>
      <c r="L73" s="18"/>
      <c r="M73" s="11"/>
      <c r="N73" s="11"/>
      <c r="O73" s="11"/>
    </row>
    <row r="74" spans="1:15" x14ac:dyDescent="0.2">
      <c r="A74" s="11"/>
      <c r="B74" s="11"/>
      <c r="C74" s="11"/>
      <c r="D74" s="11"/>
      <c r="E74" s="20"/>
      <c r="F74" s="11"/>
      <c r="G74" s="11"/>
      <c r="H74" s="18"/>
      <c r="I74" s="18"/>
      <c r="J74" s="18"/>
      <c r="K74" s="18"/>
      <c r="L74" s="18"/>
      <c r="M74" s="7"/>
      <c r="N74" s="5"/>
      <c r="O74" s="11"/>
    </row>
    <row r="75" spans="1:15" s="9" customFormat="1" x14ac:dyDescent="0.2">
      <c r="A75" s="60">
        <f>G16</f>
        <v>0</v>
      </c>
      <c r="B75" s="60"/>
      <c r="C75" s="60"/>
      <c r="D75" s="60"/>
      <c r="E75" s="60" t="str">
        <f>G17</f>
        <v>Соловьев Г.Н. (ВК, Санкт-петербург)</v>
      </c>
      <c r="F75" s="60"/>
      <c r="G75" s="60"/>
      <c r="H75" s="60" t="str">
        <f>G18</f>
        <v>Радчук А.С. (ВК, Санкт-Петербург)</v>
      </c>
      <c r="I75" s="60"/>
      <c r="J75" s="60"/>
      <c r="K75" s="60"/>
      <c r="L75" s="60"/>
      <c r="M75" s="60" t="str">
        <f>G19</f>
        <v>Михайлова И.Н. (ВК, Санкт-Петербург)</v>
      </c>
      <c r="N75" s="60"/>
      <c r="O75" s="60"/>
    </row>
  </sheetData>
  <mergeCells count="113">
    <mergeCell ref="E21:E22"/>
    <mergeCell ref="F21:F22"/>
    <mergeCell ref="G21:G22"/>
    <mergeCell ref="L21:L22"/>
    <mergeCell ref="M21:M22"/>
    <mergeCell ref="A60:D60"/>
    <mergeCell ref="G60:O60"/>
    <mergeCell ref="M69:O69"/>
    <mergeCell ref="M75:O75"/>
    <mergeCell ref="A70:E70"/>
    <mergeCell ref="F70:O70"/>
    <mergeCell ref="A75:D75"/>
    <mergeCell ref="E75:G75"/>
    <mergeCell ref="H75:L75"/>
    <mergeCell ref="A69:D69"/>
    <mergeCell ref="E69:G69"/>
    <mergeCell ref="H69:L69"/>
    <mergeCell ref="N21:N22"/>
    <mergeCell ref="O21:O22"/>
    <mergeCell ref="H21:K21"/>
    <mergeCell ref="A6:O6"/>
    <mergeCell ref="A1:O1"/>
    <mergeCell ref="A2:O2"/>
    <mergeCell ref="A3:O3"/>
    <mergeCell ref="A4:O4"/>
    <mergeCell ref="A5:O5"/>
    <mergeCell ref="A7:O7"/>
    <mergeCell ref="A8:O8"/>
    <mergeCell ref="A9:O9"/>
    <mergeCell ref="A10:O10"/>
    <mergeCell ref="A11:O11"/>
    <mergeCell ref="A12:O12"/>
    <mergeCell ref="A13:D13"/>
    <mergeCell ref="A14:D14"/>
    <mergeCell ref="A15:G15"/>
    <mergeCell ref="H15:O15"/>
    <mergeCell ref="H16:O16"/>
    <mergeCell ref="A21:A22"/>
    <mergeCell ref="B21:B22"/>
    <mergeCell ref="C21:C22"/>
    <mergeCell ref="D21:D22"/>
    <mergeCell ref="I23:I26"/>
    <mergeCell ref="J23:J26"/>
    <mergeCell ref="K23:K26"/>
    <mergeCell ref="L23:L26"/>
    <mergeCell ref="M23:M26"/>
    <mergeCell ref="A43:A46"/>
    <mergeCell ref="A47:A50"/>
    <mergeCell ref="A51:A54"/>
    <mergeCell ref="A55:A58"/>
    <mergeCell ref="H23:H26"/>
    <mergeCell ref="H27:H30"/>
    <mergeCell ref="H31:H34"/>
    <mergeCell ref="H35:H38"/>
    <mergeCell ref="H39:H42"/>
    <mergeCell ref="H43:H46"/>
    <mergeCell ref="H47:H50"/>
    <mergeCell ref="H51:H54"/>
    <mergeCell ref="H55:H58"/>
    <mergeCell ref="A23:A26"/>
    <mergeCell ref="A27:A30"/>
    <mergeCell ref="A31:A34"/>
    <mergeCell ref="A35:A38"/>
    <mergeCell ref="A39:A42"/>
    <mergeCell ref="I31:I34"/>
    <mergeCell ref="J31:J34"/>
    <mergeCell ref="K31:K34"/>
    <mergeCell ref="L31:L34"/>
    <mergeCell ref="M31:M34"/>
    <mergeCell ref="I27:I30"/>
    <mergeCell ref="J27:J30"/>
    <mergeCell ref="K27:K30"/>
    <mergeCell ref="L27:L30"/>
    <mergeCell ref="M27:M30"/>
    <mergeCell ref="I39:I42"/>
    <mergeCell ref="J39:J42"/>
    <mergeCell ref="K39:K42"/>
    <mergeCell ref="L39:L42"/>
    <mergeCell ref="M39:M42"/>
    <mergeCell ref="I35:I38"/>
    <mergeCell ref="J35:J38"/>
    <mergeCell ref="K35:K38"/>
    <mergeCell ref="L35:L38"/>
    <mergeCell ref="M35:M38"/>
    <mergeCell ref="I47:I50"/>
    <mergeCell ref="J47:J50"/>
    <mergeCell ref="K47:K50"/>
    <mergeCell ref="L47:L50"/>
    <mergeCell ref="M47:M50"/>
    <mergeCell ref="I43:I46"/>
    <mergeCell ref="J43:J46"/>
    <mergeCell ref="K43:K46"/>
    <mergeCell ref="L43:L46"/>
    <mergeCell ref="M43:M46"/>
    <mergeCell ref="I55:I58"/>
    <mergeCell ref="J55:J58"/>
    <mergeCell ref="K55:K58"/>
    <mergeCell ref="L55:L58"/>
    <mergeCell ref="M55:M58"/>
    <mergeCell ref="I51:I54"/>
    <mergeCell ref="J51:J54"/>
    <mergeCell ref="K51:K54"/>
    <mergeCell ref="L51:L54"/>
    <mergeCell ref="M51:M54"/>
    <mergeCell ref="O43:O46"/>
    <mergeCell ref="O47:O50"/>
    <mergeCell ref="O51:O54"/>
    <mergeCell ref="O55:O58"/>
    <mergeCell ref="O23:O26"/>
    <mergeCell ref="O27:O30"/>
    <mergeCell ref="O31:O34"/>
    <mergeCell ref="O35:O38"/>
    <mergeCell ref="O39:O42"/>
  </mergeCells>
  <phoneticPr fontId="11" type="noConversion"/>
  <conditionalFormatting sqref="A75:XFD75">
    <cfRule type="cellIs" dxfId="1" priority="1" operator="equal">
      <formula>0</formula>
    </cfRule>
  </conditionalFormatting>
  <conditionalFormatting sqref="G64:G67">
    <cfRule type="duplicateValues" dxfId="0" priority="2"/>
  </conditionalFormatting>
  <pageMargins left="0.7" right="0.7" top="0.75" bottom="0.75" header="0.3" footer="0.3"/>
  <pageSetup paperSize="9" scale="43" orientation="portrait" verticalDpi="0" r:id="rId1"/>
  <colBreaks count="1" manualBreakCount="1">
    <brk id="15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 г. пресл. 4 км</vt:lpstr>
      <vt:lpstr>'ком г. пресл. 4 км'!Область_печати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2021-07-08T19:40:04Z</cp:lastPrinted>
  <dcterms:created xsi:type="dcterms:W3CDTF">1996-10-08T23:32:33Z</dcterms:created>
  <dcterms:modified xsi:type="dcterms:W3CDTF">2023-12-14T10:20:28Z</dcterms:modified>
</cp:coreProperties>
</file>